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calcPr fullCalcOnLoad="1"/>
</workbook>
</file>

<file path=xl/sharedStrings.xml><?xml version="1.0" encoding="utf-8"?>
<sst xmlns="http://schemas.openxmlformats.org/spreadsheetml/2006/main" count="969" uniqueCount="344">
  <si>
    <t>区　　　分</t>
  </si>
  <si>
    <t>中央図書館</t>
  </si>
  <si>
    <t>南図書館</t>
  </si>
  <si>
    <t>城北図書館</t>
  </si>
  <si>
    <t>西図書館</t>
  </si>
  <si>
    <t>積志図書館</t>
  </si>
  <si>
    <t>東図書館</t>
  </si>
  <si>
    <t>北図書館</t>
  </si>
  <si>
    <t>南陽図書館</t>
  </si>
  <si>
    <t>可新図書館</t>
  </si>
  <si>
    <t>計</t>
  </si>
  <si>
    <t>17　文　　　化</t>
  </si>
  <si>
    <t>駅前分室</t>
  </si>
  <si>
    <t>はまゆう図書館</t>
  </si>
  <si>
    <t>浜北図書館</t>
  </si>
  <si>
    <t>天竜図書館</t>
  </si>
  <si>
    <t>舞阪図書館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</si>
  <si>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</si>
  <si>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</si>
  <si>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</si>
  <si>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</si>
  <si>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</si>
  <si>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</si>
  <si>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</si>
  <si>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</si>
  <si>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</si>
  <si>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</si>
  <si>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</si>
  <si>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</si>
  <si>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公民館（浜北）</t>
  </si>
  <si>
    <t>公民館（その他）</t>
  </si>
  <si>
    <t>城北自動車文庫</t>
  </si>
  <si>
    <t>天竜自動車文庫</t>
  </si>
  <si>
    <t>引佐自動車文庫</t>
  </si>
  <si>
    <t>　　　　公民館（その他）での貸出は図書管理システムで行っていないため貸出利用冊数と貸出利用者数の統計なし。</t>
  </si>
  <si>
    <t>行政区</t>
  </si>
  <si>
    <t>　資料：中央図書館</t>
  </si>
  <si>
    <t>中</t>
  </si>
  <si>
    <t>東</t>
  </si>
  <si>
    <t>南</t>
  </si>
  <si>
    <t>西</t>
  </si>
  <si>
    <t>浜北</t>
  </si>
  <si>
    <t>天竜</t>
  </si>
  <si>
    <t>北</t>
  </si>
  <si>
    <t>〃</t>
  </si>
  <si>
    <t>〃</t>
  </si>
  <si>
    <t>〃</t>
  </si>
  <si>
    <t>〃</t>
  </si>
  <si>
    <t>〃</t>
  </si>
  <si>
    <t>〃</t>
  </si>
  <si>
    <t>-</t>
  </si>
  <si>
    <t>　（注）蔵書数については平成23年3月31日現在、貸出利用冊数と貸出利用者数については平成22年度の数値を掲載。</t>
  </si>
  <si>
    <t>流通元町図書館</t>
  </si>
  <si>
    <t>　　　　引佐自動車文庫の蔵書数については引佐図書館の蔵書数に含む。</t>
  </si>
  <si>
    <t>　　　　平成23年1月流通元町図書館開館。</t>
  </si>
  <si>
    <t>２　市立美術館の観覧者数</t>
  </si>
  <si>
    <t>浜　松　市　美　術　館</t>
  </si>
  <si>
    <t xml:space="preserve">（単位：日・人） </t>
  </si>
  <si>
    <t>年　　　度</t>
  </si>
  <si>
    <t>平　　　常　　　展</t>
  </si>
  <si>
    <t>企画・特別展等</t>
  </si>
  <si>
    <t>開 催 日 数</t>
  </si>
  <si>
    <t>観覧者総数</t>
  </si>
  <si>
    <t>日　　　数</t>
  </si>
  <si>
    <t>観 覧 者 数</t>
  </si>
  <si>
    <t>平成 １８ 年度</t>
  </si>
  <si>
    <t>１９</t>
  </si>
  <si>
    <t>２０</t>
  </si>
  <si>
    <t>２１</t>
  </si>
  <si>
    <t>２２</t>
  </si>
  <si>
    <t>　資料：美術館</t>
  </si>
  <si>
    <t>秋　野　不　矩　美　術　館</t>
  </si>
  <si>
    <t>常　　　設　　　展</t>
  </si>
  <si>
    <t>特　　　別　　　展</t>
  </si>
  <si>
    <t>平成 １８ 年度</t>
  </si>
  <si>
    <t>１９</t>
  </si>
  <si>
    <t>２１</t>
  </si>
  <si>
    <t>２２</t>
  </si>
  <si>
    <t>　資料：秋野不矩美術館</t>
  </si>
  <si>
    <t>３　博　物　館　の　状　況</t>
  </si>
  <si>
    <t xml:space="preserve">（単位：点・人） </t>
  </si>
  <si>
    <t>年　　　度</t>
  </si>
  <si>
    <t>常 設 展 示 資 料 数</t>
  </si>
  <si>
    <t>収　　　蔵　　　資　　　料　　　数</t>
  </si>
  <si>
    <t>観覧者数</t>
  </si>
  <si>
    <t>実　物</t>
  </si>
  <si>
    <t>模型･複製</t>
  </si>
  <si>
    <t>パネル</t>
  </si>
  <si>
    <t>総　計</t>
  </si>
  <si>
    <t>考　古</t>
  </si>
  <si>
    <t>文　献</t>
  </si>
  <si>
    <t>民　俗</t>
  </si>
  <si>
    <t>その他</t>
  </si>
  <si>
    <t>平成 １８ 年度</t>
  </si>
  <si>
    <t>１９</t>
  </si>
  <si>
    <t>２１</t>
  </si>
  <si>
    <t>132 189</t>
  </si>
  <si>
    <t>２２</t>
  </si>
  <si>
    <t>624巻</t>
  </si>
  <si>
    <t>　資料：博物館　</t>
  </si>
  <si>
    <t>４　公民館の利用状況（平成22年度）</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</si>
  <si>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</si>
  <si>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</si>
  <si>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</si>
  <si>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</si>
  <si>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</si>
  <si>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</si>
  <si>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</si>
  <si>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</si>
  <si>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</si>
  <si>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</si>
  <si>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</si>
  <si>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</si>
  <si>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</si>
  <si>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</si>
  <si>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</si>
  <si>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</si>
  <si>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</si>
  <si>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</si>
  <si>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</si>
  <si>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</si>
  <si>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</si>
  <si>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</si>
  <si>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</si>
  <si>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</si>
  <si>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</si>
  <si>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</si>
  <si>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</si>
  <si>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</si>
  <si>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</si>
  <si>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</si>
  <si>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</si>
  <si>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</si>
  <si>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</si>
  <si>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</si>
  <si>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</si>
  <si>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</si>
  <si>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</si>
  <si>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</si>
  <si>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</si>
  <si>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</si>
  <si>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</si>
  <si>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浜 北 中 央</t>
  </si>
  <si>
    <t>熊</t>
  </si>
  <si>
    <t>上 阿 多 古</t>
  </si>
  <si>
    <t>下 阿 多 古</t>
  </si>
  <si>
    <t>二　　　俣</t>
  </si>
  <si>
    <t>光　　　明</t>
  </si>
  <si>
    <t>佐久間浦川</t>
  </si>
  <si>
    <t xml:space="preserve">　資料：生涯学習課 </t>
  </si>
  <si>
    <t>　　　　　　　　　　　　　</t>
  </si>
  <si>
    <t>５　浜 松 科 学 館 の 利 用 状 況</t>
  </si>
  <si>
    <t>年　度　月</t>
  </si>
  <si>
    <t>入　　　　館　　　　者　　　　数　　　（ 人 ）</t>
  </si>
  <si>
    <t xml:space="preserve">        プ　ラ　ネ　タ　リ　ウ　ム    観 　覧 　者 　数 (人） </t>
  </si>
  <si>
    <t>事業(講座)</t>
  </si>
  <si>
    <t>ホール室　(１室）</t>
  </si>
  <si>
    <t>講座室　(２室）</t>
  </si>
  <si>
    <t>計</t>
  </si>
  <si>
    <t>総　　数</t>
  </si>
  <si>
    <t>大　　人</t>
  </si>
  <si>
    <t>中　　人</t>
  </si>
  <si>
    <t>小　　人</t>
  </si>
  <si>
    <t>幼　　児</t>
  </si>
  <si>
    <t>１日平均</t>
  </si>
  <si>
    <t>総　　数</t>
  </si>
  <si>
    <t>幼　　児</t>
  </si>
  <si>
    <t>１日平均</t>
  </si>
  <si>
    <t>市　　内
小中無料</t>
  </si>
  <si>
    <t>参加者数</t>
  </si>
  <si>
    <t>利用時間数</t>
  </si>
  <si>
    <t>利用率</t>
  </si>
  <si>
    <t>利用者数</t>
  </si>
  <si>
    <t>年 ４月</t>
  </si>
  <si>
    <t>　 ５</t>
  </si>
  <si>
    <t xml:space="preserve"> 　６</t>
  </si>
  <si>
    <t xml:space="preserve"> 　７</t>
  </si>
  <si>
    <t xml:space="preserve"> 　８</t>
  </si>
  <si>
    <t xml:space="preserve"> 　９</t>
  </si>
  <si>
    <t>　 10</t>
  </si>
  <si>
    <t xml:space="preserve"> 　11</t>
  </si>
  <si>
    <t xml:space="preserve"> 　12</t>
  </si>
  <si>
    <t>２３</t>
  </si>
  <si>
    <t>年 １月</t>
  </si>
  <si>
    <t>　 ２</t>
  </si>
  <si>
    <t xml:space="preserve"> 　３</t>
  </si>
  <si>
    <t>　資料：生涯学習課　　　（注）幼児は３歳以上小学校就学前の者、小人は小学校の児童及び中学校の生徒、</t>
  </si>
  <si>
    <t>プラネタリウム観覧者数の１日平均＝総数/プラネタリウム投映日数</t>
  </si>
  <si>
    <t xml:space="preserve"> 　　　　　　　　　　　　　 　中人は高等学校の生徒、大人は高等学校の生徒以下の者を除いた者。</t>
  </si>
  <si>
    <t>利用率＝利用時間数/利用可能時間数×100%</t>
  </si>
  <si>
    <t>　　　　　　　　　　　　  　  入館者数には、小中学校授業の引率者、招待者等の無料入場者を含む。</t>
  </si>
  <si>
    <t>7月24日～8月31日まで特別展を開催し、期間中はホール・講座室を終日使用、利用者数は入館者数に含む。</t>
  </si>
  <si>
    <t>　　　　　　　　　　　　　　　入館者数には、プラネタリウム観覧者数を含む。</t>
  </si>
  <si>
    <t>※特別展の利用者については、「中高生」を中人に、「４歳～小学生」を小人に、「３歳以下」を幼児にそれぞれ計上。</t>
  </si>
  <si>
    <t>市内小中無料は平成20年度から区分をなくし、小人に含める。</t>
  </si>
  <si>
    <t>６　動　物　園　の　入　園　者　数</t>
  </si>
  <si>
    <t xml:space="preserve">（単位：人） </t>
  </si>
  <si>
    <t>年　度　月</t>
  </si>
  <si>
    <t>総　　　数</t>
  </si>
  <si>
    <t>大　　　人</t>
  </si>
  <si>
    <t>小　　　人</t>
  </si>
  <si>
    <t>団　　　　　　　　　体</t>
  </si>
  <si>
    <t>大　    人</t>
  </si>
  <si>
    <t>　 ６</t>
  </si>
  <si>
    <t>　 ７</t>
  </si>
  <si>
    <t>　 ８</t>
  </si>
  <si>
    <t>　 ９</t>
  </si>
  <si>
    <t>　 11</t>
  </si>
  <si>
    <t>　 12</t>
  </si>
  <si>
    <t>　 ３</t>
  </si>
  <si>
    <t xml:space="preserve">  資料：動物園　（注）無料入園者を含む。</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</si>
  <si>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</si>
  <si>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</si>
  <si>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</si>
  <si>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</si>
  <si>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</si>
  <si>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</si>
  <si>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</si>
  <si>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</si>
  <si>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</si>
  <si>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年　 度　 月</t>
  </si>
  <si>
    <t>合　　　計</t>
  </si>
  <si>
    <t>一　　　　　　　般</t>
  </si>
  <si>
    <t>団　　　　　　　　　　　　体</t>
  </si>
  <si>
    <t>高 　齢 　者　 ・　 心　 身 　障　 害　 者</t>
  </si>
  <si>
    <t>動　 物　 園　 と　 共　 通</t>
  </si>
  <si>
    <t>指　　 　　 　 数
平成18年度＝100
平成18年度同月＝100</t>
  </si>
  <si>
    <t>小 中 学 生</t>
  </si>
  <si>
    <t>高　校　生</t>
  </si>
  <si>
    <t>高　齢　者</t>
  </si>
  <si>
    <t>平成１８年度</t>
  </si>
  <si>
    <t>１９</t>
  </si>
  <si>
    <t>２１</t>
  </si>
  <si>
    <t>２２</t>
  </si>
  <si>
    <t>　資料：フラワー・フルーツパーク公社 　　</t>
  </si>
  <si>
    <t>９　フ ル ー ツ パ ー ク の 入 園 者 数</t>
  </si>
  <si>
    <t>高　　齢　　者</t>
  </si>
  <si>
    <t>大　　　　　人</t>
  </si>
  <si>
    <t>小　中　学　生</t>
  </si>
  <si>
    <t>　資料：フラワー・フルーツパーク公社</t>
  </si>
  <si>
    <t>10　主要体育施設の利用状況</t>
  </si>
  <si>
    <t>年　　度</t>
  </si>
  <si>
    <t>四ツ池公園</t>
  </si>
  <si>
    <t>花川運動公園庭球場</t>
  </si>
  <si>
    <t>浜松アリーナ</t>
  </si>
  <si>
    <t>陸上競技場</t>
  </si>
  <si>
    <t>浜松球場</t>
  </si>
  <si>
    <t>メインアリーナ</t>
  </si>
  <si>
    <t>サブアリーナ</t>
  </si>
  <si>
    <t>利用件数</t>
  </si>
  <si>
    <t>利用人員</t>
  </si>
  <si>
    <t>平成 １８ 年度</t>
  </si>
  <si>
    <t>１９</t>
  </si>
  <si>
    <t>２１</t>
  </si>
  <si>
    <t>２２</t>
  </si>
  <si>
    <t>　資料：スポーツ振興課　（注）件数は、午前・午後・夜間を各１件とする。(花川運動公園庭球場のみ２時間で１件とする。）</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</si>
  <si>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</si>
  <si>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</si>
  <si>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</si>
  <si>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</si>
  <si>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</si>
  <si>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</si>
  <si>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</si>
  <si>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</si>
  <si>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</si>
  <si>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</si>
  <si>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</si>
  <si>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</si>
  <si>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</si>
  <si>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</si>
  <si>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</si>
  <si>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</si>
  <si>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</si>
  <si>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（６室）</t>
  </si>
  <si>
    <t>（８室）</t>
  </si>
  <si>
    <t>（５室）</t>
  </si>
  <si>
    <t>／</t>
  </si>
  <si>
    <t>／</t>
  </si>
  <si>
    <t>年 １月</t>
  </si>
  <si>
    <t>　 ３</t>
  </si>
  <si>
    <t>　資料：文化政策課　（注）年度の数字 … 利用日数／利用可能日数　　利用率＝利用日数／利用可能日数</t>
  </si>
  <si>
    <t>　　　　　　　　　　　　　　　　　　　　　（利用率（％））</t>
  </si>
  <si>
    <t>12　テ レ ビ の 受 信 契 約 数</t>
  </si>
  <si>
    <t xml:space="preserve">（単位：台） </t>
  </si>
  <si>
    <t>年　　　　度</t>
  </si>
  <si>
    <t>契　　　　　　　　　　約　　　　　　　　　　件　　　　　　　　　　数</t>
  </si>
  <si>
    <t>合　　　　　　　計</t>
  </si>
  <si>
    <t>地　　上　　契　　約</t>
  </si>
  <si>
    <t>衛　　星　　契　　約</t>
  </si>
  <si>
    <t>平成 １８ 年度末</t>
  </si>
  <si>
    <t>１９　</t>
  </si>
  <si>
    <t>２０　</t>
  </si>
  <si>
    <t>２１　</t>
  </si>
  <si>
    <t>２２　</t>
  </si>
  <si>
    <t>　資料：ＮＨＫ浜松放送局　（注）無料を含む。</t>
  </si>
  <si>
    <t>13　指定文化財集計表</t>
  </si>
  <si>
    <t xml:space="preserve">平成23年４月１日現在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</si>
  <si>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</si>
  <si>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</si>
  <si>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</si>
  <si>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</si>
  <si>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</si>
  <si>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</si>
  <si>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</si>
  <si>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</si>
  <si>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</si>
  <si>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</si>
  <si>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</si>
  <si>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</si>
  <si>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</si>
  <si>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</si>
  <si>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</si>
  <si>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</si>
  <si>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</si>
  <si>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</si>
  <si>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t>
  </si>
  <si>
    <t>名　勝</t>
  </si>
  <si>
    <t>-</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</si>
  <si>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</si>
  <si>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</si>
  <si>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</si>
  <si>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</si>
  <si>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</si>
  <si>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</si>
  <si>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</si>
  <si>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</si>
  <si>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</si>
  <si>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</si>
  <si>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</si>
  <si>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</si>
  <si>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</si>
  <si>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</si>
  <si>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</si>
  <si>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</si>
  <si>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</si>
  <si>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xml:space="preserve">  　　（注）重複分は東大山一里塚（西、北）、ひよんどりとおくない（北、天竜）、浜名湖（西、北）、</t>
  </si>
  <si>
    <t>　　　　　　ギフチョウ（北、天竜）、遠州大念仏（中、浜北）、佐鳴湖（中、西）、ウミガメ（西、南）</t>
  </si>
  <si>
    <t>14　観　光　交　流　客　数</t>
  </si>
  <si>
    <t>観 光 交 流 客 数</t>
  </si>
  <si>
    <t>前 年 比 （％）</t>
  </si>
  <si>
    <t>宿 泊 客 数</t>
  </si>
  <si>
    <t>　資料：観光交流課</t>
  </si>
  <si>
    <t>　（注）観光交流客数：宿泊客数及び観光施設、スポーツレクリエーション施設、観光行事、</t>
  </si>
  <si>
    <t>　　　　　　　　　　　イベント等への入場者数・参加者数の集計。</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</si>
</sst>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0.0_ ;[Red]\-#,##0.0\ "/>
    <numFmt numFmtId="222" formatCode="&quot;r&quot;\ #\ ###\ "/>
    <numFmt numFmtId="223" formatCode="0.0_);[Red]\(0.0\)"/>
    <numFmt numFmtId="224" formatCode="#\ ##0\ ;;#\-\ \ \ "/>
    <numFmt numFmtId="225" formatCode="&quot;r&quot;\ \ \ ##0.0\ \ ;;#\-\ \ "/>
    <numFmt numFmtId="226" formatCode="#,##0_);[Red]\(#,##0\)"/>
  </numFmts>
  <fonts count="22">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sz val="12"/>
      <name val="ＭＳ 明朝"/>
      <family val="1"/>
    </font>
    <font>
      <b/>
      <sz val="11"/>
      <name val="ＭＳ 明朝"/>
      <family val="1"/>
    </font>
    <font>
      <b/>
      <sz val="11"/>
      <name val="ＭＳ ゴシック"/>
      <family val="3"/>
    </font>
    <font>
      <sz val="9"/>
      <color indexed="10"/>
      <name val="ＭＳ 明朝"/>
      <family val="1"/>
    </font>
    <font>
      <sz val="8.5"/>
      <name val="ＭＳ 明朝"/>
      <family val="1"/>
    </font>
    <font>
      <sz val="7.3"/>
      <name val="ＭＳ 明朝"/>
      <family val="1"/>
    </font>
    <font>
      <sz val="8.6"/>
      <name val="ＭＳ 明朝"/>
      <family val="1"/>
    </font>
    <font>
      <b/>
      <sz val="8.6"/>
      <name val="ＭＳ ゴシック"/>
      <family val="3"/>
    </font>
    <font>
      <sz val="8"/>
      <name val="ＭＳ 明朝"/>
      <family val="1"/>
    </font>
    <font>
      <sz val="7"/>
      <name val="ＭＳ 明朝"/>
      <family val="1"/>
    </font>
    <font>
      <sz val="9"/>
      <name val="ＭＳ Ｐゴシック"/>
      <family val="3"/>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style="thin"/>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8" fillId="0" borderId="0" applyNumberFormat="0" applyFill="0" applyBorder="0" applyAlignment="0" applyProtection="0"/>
  </cellStyleXfs>
  <cellXfs count="398">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49" fontId="2" fillId="0" borderId="0" xfId="0" applyNumberFormat="1" applyFont="1" applyFill="1" applyBorder="1" applyAlignment="1">
      <alignment horizontal="distributed" vertical="center"/>
    </xf>
    <xf numFmtId="0" fontId="2" fillId="0" borderId="0" xfId="0" applyFont="1" applyFill="1" applyAlignment="1">
      <alignment/>
    </xf>
    <xf numFmtId="49" fontId="2" fillId="0" borderId="0" xfId="0" applyNumberFormat="1" applyFont="1" applyFill="1" applyBorder="1" applyAlignment="1">
      <alignment horizontal="center" vertical="center" shrinkToFit="1"/>
    </xf>
    <xf numFmtId="0" fontId="0" fillId="0" borderId="1" xfId="0" applyBorder="1" applyAlignment="1">
      <alignment/>
    </xf>
    <xf numFmtId="0" fontId="2" fillId="0" borderId="0" xfId="0" applyFont="1" applyAlignment="1">
      <alignment horizontal="center" vertical="center"/>
    </xf>
    <xf numFmtId="49" fontId="4" fillId="0" borderId="0" xfId="23" applyNumberFormat="1" applyFont="1" applyBorder="1" applyAlignment="1" applyProtection="1">
      <alignment vertical="top"/>
      <protection/>
    </xf>
    <xf numFmtId="49" fontId="5" fillId="0" borderId="0" xfId="0" applyNumberFormat="1" applyFont="1" applyBorder="1" applyAlignment="1">
      <alignment horizontal="center"/>
    </xf>
    <xf numFmtId="0" fontId="2" fillId="0" borderId="6" xfId="0" applyFont="1" applyBorder="1" applyAlignment="1">
      <alignment horizontal="center" vertical="center"/>
    </xf>
    <xf numFmtId="179" fontId="2" fillId="0" borderId="0" xfId="0" applyNumberFormat="1" applyFont="1" applyAlignment="1">
      <alignment/>
    </xf>
    <xf numFmtId="49" fontId="4" fillId="0" borderId="0" xfId="23" applyNumberFormat="1" applyFont="1" applyAlignment="1" applyProtection="1">
      <alignment horizontal="right" vertical="top"/>
      <protection/>
    </xf>
    <xf numFmtId="0" fontId="2" fillId="0" borderId="0" xfId="0" applyFont="1" applyFill="1" applyBorder="1" applyAlignment="1">
      <alignment/>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vertical="center"/>
    </xf>
    <xf numFmtId="49" fontId="2" fillId="0" borderId="0" xfId="0" applyNumberFormat="1" applyFont="1" applyFill="1" applyBorder="1" applyAlignment="1">
      <alignment horizontal="center" vertical="center"/>
    </xf>
    <xf numFmtId="0" fontId="12" fillId="0" borderId="0" xfId="0" applyFont="1" applyAlignment="1">
      <alignment/>
    </xf>
    <xf numFmtId="0" fontId="10" fillId="0" borderId="0" xfId="0" applyFont="1" applyAlignment="1">
      <alignment/>
    </xf>
    <xf numFmtId="198" fontId="10" fillId="0" borderId="0" xfId="0" applyNumberFormat="1" applyFont="1" applyAlignment="1">
      <alignment/>
    </xf>
    <xf numFmtId="49" fontId="6" fillId="0" borderId="0" xfId="0" applyNumberFormat="1" applyFont="1" applyFill="1" applyBorder="1" applyAlignment="1">
      <alignment horizontal="center" vertical="center"/>
    </xf>
    <xf numFmtId="0" fontId="13" fillId="0" borderId="0" xfId="0" applyFont="1" applyAlignment="1">
      <alignment/>
    </xf>
    <xf numFmtId="198" fontId="13" fillId="0" borderId="0" xfId="0" applyNumberFormat="1" applyFont="1" applyAlignment="1">
      <alignment/>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xf>
    <xf numFmtId="49" fontId="2" fillId="0" borderId="0" xfId="0" applyNumberFormat="1" applyFont="1" applyBorder="1" applyAlignment="1">
      <alignment horizontal="righ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shrinkToFit="1"/>
    </xf>
    <xf numFmtId="0" fontId="2" fillId="0" borderId="11" xfId="0" applyFont="1" applyBorder="1" applyAlignment="1">
      <alignment horizontal="center" vertical="center"/>
    </xf>
    <xf numFmtId="180" fontId="2" fillId="0" borderId="0" xfId="0" applyNumberFormat="1" applyFont="1" applyBorder="1" applyAlignment="1">
      <alignment vertical="center"/>
    </xf>
    <xf numFmtId="49" fontId="2" fillId="0" borderId="4" xfId="0" applyNumberFormat="1" applyFont="1" applyBorder="1" applyAlignment="1">
      <alignment horizontal="center" vertical="center"/>
    </xf>
    <xf numFmtId="180" fontId="14" fillId="0" borderId="0" xfId="0" applyNumberFormat="1" applyFont="1" applyBorder="1" applyAlignment="1">
      <alignment vertical="center"/>
    </xf>
    <xf numFmtId="187" fontId="2" fillId="0" borderId="0" xfId="0" applyNumberFormat="1" applyFont="1" applyBorder="1" applyAlignment="1">
      <alignment vertical="center"/>
    </xf>
    <xf numFmtId="187" fontId="14" fillId="0" borderId="0" xfId="0" applyNumberFormat="1" applyFont="1" applyBorder="1" applyAlignment="1">
      <alignment vertical="center"/>
    </xf>
    <xf numFmtId="180" fontId="2"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center" vertical="center"/>
    </xf>
    <xf numFmtId="187" fontId="6" fillId="0" borderId="0" xfId="0" applyNumberFormat="1" applyFont="1" applyBorder="1" applyAlignment="1">
      <alignment horizontal="center" vertical="center"/>
    </xf>
    <xf numFmtId="187" fontId="6" fillId="0" borderId="0" xfId="0" applyNumberFormat="1" applyFont="1" applyBorder="1" applyAlignment="1">
      <alignment vertical="center"/>
    </xf>
    <xf numFmtId="180" fontId="14" fillId="0" borderId="1" xfId="0" applyNumberFormat="1" applyFont="1" applyBorder="1" applyAlignment="1">
      <alignment vertical="center"/>
    </xf>
    <xf numFmtId="0" fontId="14" fillId="0" borderId="1" xfId="0" applyFont="1" applyBorder="1" applyAlignment="1">
      <alignment vertical="center"/>
    </xf>
    <xf numFmtId="0" fontId="5" fillId="0" borderId="0" xfId="0" applyFont="1" applyAlignment="1">
      <alignment horizontal="center"/>
    </xf>
    <xf numFmtId="0" fontId="2" fillId="0" borderId="5" xfId="0" applyFont="1" applyBorder="1" applyAlignment="1">
      <alignment horizontal="center" vertical="center"/>
    </xf>
    <xf numFmtId="180" fontId="14" fillId="0" borderId="1" xfId="0" applyNumberFormat="1" applyFont="1" applyBorder="1" applyAlignment="1">
      <alignment vertical="center"/>
    </xf>
    <xf numFmtId="0" fontId="0" fillId="0" borderId="0" xfId="0" applyBorder="1" applyAlignment="1">
      <alignment/>
    </xf>
    <xf numFmtId="49" fontId="4" fillId="0" borderId="0" xfId="23" applyNumberFormat="1" applyFont="1" applyBorder="1" applyAlignment="1" applyProtection="1">
      <alignment horizontal="right" vertical="top"/>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183" fontId="6" fillId="0" borderId="3" xfId="0" applyNumberFormat="1" applyFont="1" applyBorder="1" applyAlignment="1">
      <alignment vertical="center"/>
    </xf>
    <xf numFmtId="183" fontId="6" fillId="0" borderId="0" xfId="0" applyNumberFormat="1" applyFont="1" applyBorder="1" applyAlignment="1">
      <alignment vertical="center"/>
    </xf>
    <xf numFmtId="183" fontId="2" fillId="0" borderId="0" xfId="0" applyNumberFormat="1" applyFont="1" applyBorder="1" applyAlignment="1">
      <alignment vertical="center"/>
    </xf>
    <xf numFmtId="183" fontId="0" fillId="0" borderId="0" xfId="0" applyNumberFormat="1" applyBorder="1" applyAlignment="1">
      <alignment/>
    </xf>
    <xf numFmtId="183" fontId="0" fillId="0" borderId="0" xfId="0" applyNumberFormat="1" applyAlignment="1">
      <alignment/>
    </xf>
    <xf numFmtId="0" fontId="2" fillId="0" borderId="2" xfId="0" applyFont="1" applyBorder="1" applyAlignment="1">
      <alignment horizontal="center" vertical="center"/>
    </xf>
    <xf numFmtId="183" fontId="2" fillId="0" borderId="3" xfId="0" applyNumberFormat="1" applyFont="1" applyBorder="1" applyAlignment="1">
      <alignment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2" fillId="0" borderId="14" xfId="0" applyFont="1" applyBorder="1" applyAlignment="1">
      <alignment horizontal="center" vertical="center"/>
    </xf>
    <xf numFmtId="180" fontId="6" fillId="0" borderId="0" xfId="0" applyNumberFormat="1" applyFont="1" applyBorder="1" applyAlignment="1">
      <alignment vertical="center"/>
    </xf>
    <xf numFmtId="0" fontId="6" fillId="0" borderId="0" xfId="0" applyFont="1" applyBorder="1" applyAlignment="1">
      <alignment vertical="center"/>
    </xf>
    <xf numFmtId="187" fontId="6" fillId="0" borderId="0" xfId="0" applyNumberFormat="1"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183" fontId="6" fillId="0" borderId="0" xfId="0" applyNumberFormat="1" applyFont="1" applyBorder="1" applyAlignment="1">
      <alignment vertical="center" shrinkToFit="1"/>
    </xf>
    <xf numFmtId="176" fontId="2" fillId="0" borderId="10" xfId="0" applyNumberFormat="1" applyFont="1" applyBorder="1" applyAlignment="1">
      <alignment horizontal="center" vertical="center" shrinkToFit="1"/>
    </xf>
    <xf numFmtId="0" fontId="0" fillId="0" borderId="0" xfId="0" applyFill="1" applyAlignment="1">
      <alignment/>
    </xf>
    <xf numFmtId="0" fontId="2" fillId="0" borderId="0" xfId="0" applyFont="1" applyAlignment="1">
      <alignment/>
    </xf>
    <xf numFmtId="49" fontId="4" fillId="0" borderId="0" xfId="23" applyNumberFormat="1" applyFont="1" applyFill="1" applyBorder="1" applyAlignment="1" applyProtection="1">
      <alignment vertical="top"/>
      <protection/>
    </xf>
    <xf numFmtId="49" fontId="2" fillId="0" borderId="0" xfId="0" applyNumberFormat="1" applyFont="1" applyFill="1" applyBorder="1" applyAlignment="1">
      <alignment horizontal="right" vertical="center"/>
    </xf>
    <xf numFmtId="49" fontId="4" fillId="0" borderId="0" xfId="23" applyNumberFormat="1" applyFont="1" applyFill="1" applyAlignment="1" applyProtection="1">
      <alignment horizontal="right" vertical="top"/>
      <protection/>
    </xf>
    <xf numFmtId="49" fontId="2" fillId="0" borderId="1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15" fillId="0" borderId="7" xfId="0" applyFont="1" applyFill="1" applyBorder="1" applyAlignment="1">
      <alignment horizontal="center" vertical="center" wrapText="1"/>
    </xf>
    <xf numFmtId="49" fontId="16" fillId="0"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shrinkToFit="1"/>
    </xf>
    <xf numFmtId="197" fontId="2" fillId="0" borderId="0" xfId="0" applyNumberFormat="1" applyFont="1" applyFill="1" applyBorder="1" applyAlignment="1">
      <alignment vertical="center" shrinkToFit="1"/>
    </xf>
    <xf numFmtId="221" fontId="2" fillId="0" borderId="0" xfId="0" applyNumberFormat="1" applyFont="1" applyFill="1" applyBorder="1" applyAlignment="1">
      <alignment vertical="center" shrinkToFit="1"/>
    </xf>
    <xf numFmtId="0" fontId="10" fillId="0" borderId="0" xfId="0" applyFont="1" applyBorder="1" applyAlignment="1">
      <alignment/>
    </xf>
    <xf numFmtId="197" fontId="2" fillId="0" borderId="0" xfId="0" applyNumberFormat="1" applyFont="1" applyFill="1" applyBorder="1" applyAlignment="1">
      <alignment vertical="center"/>
    </xf>
    <xf numFmtId="222" fontId="2" fillId="0" borderId="0" xfId="0" applyNumberFormat="1" applyFont="1" applyFill="1" applyBorder="1" applyAlignment="1">
      <alignment horizontal="right" vertical="center"/>
    </xf>
    <xf numFmtId="197" fontId="2" fillId="0" borderId="0" xfId="0" applyNumberFormat="1" applyFont="1" applyFill="1" applyBorder="1" applyAlignment="1">
      <alignment horizontal="right" vertical="center"/>
    </xf>
    <xf numFmtId="180"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4" xfId="0" applyNumberFormat="1" applyFont="1" applyBorder="1" applyAlignment="1">
      <alignment horizontal="center" vertical="center"/>
    </xf>
    <xf numFmtId="180" fontId="14" fillId="0" borderId="0" xfId="0" applyNumberFormat="1" applyFont="1" applyBorder="1" applyAlignment="1">
      <alignment vertical="center"/>
    </xf>
    <xf numFmtId="187" fontId="14" fillId="0" borderId="0" xfId="0" applyNumberFormat="1" applyFont="1" applyBorder="1" applyAlignment="1">
      <alignment vertical="center"/>
    </xf>
    <xf numFmtId="187" fontId="2" fillId="0" borderId="0" xfId="0" applyNumberFormat="1" applyFont="1" applyBorder="1" applyAlignment="1">
      <alignment vertical="center"/>
    </xf>
    <xf numFmtId="49" fontId="6" fillId="0" borderId="4" xfId="0" applyNumberFormat="1" applyFont="1" applyBorder="1" applyAlignment="1">
      <alignment horizontal="center" vertical="center"/>
    </xf>
    <xf numFmtId="180" fontId="6" fillId="0" borderId="0" xfId="0" applyNumberFormat="1" applyFont="1" applyFill="1" applyBorder="1" applyAlignment="1">
      <alignment vertical="center"/>
    </xf>
    <xf numFmtId="197" fontId="6" fillId="0" borderId="0" xfId="0" applyNumberFormat="1" applyFont="1" applyFill="1" applyBorder="1" applyAlignment="1">
      <alignment horizontal="right" vertical="center"/>
    </xf>
    <xf numFmtId="197" fontId="6" fillId="0" borderId="0" xfId="0" applyNumberFormat="1" applyFont="1" applyFill="1" applyBorder="1" applyAlignment="1">
      <alignment vertical="center"/>
    </xf>
    <xf numFmtId="0" fontId="13" fillId="0" borderId="0" xfId="0" applyFont="1" applyBorder="1" applyAlignment="1">
      <alignment/>
    </xf>
    <xf numFmtId="49" fontId="2" fillId="0" borderId="0"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205" fontId="2" fillId="0" borderId="0" xfId="0" applyNumberFormat="1" applyFont="1" applyFill="1" applyBorder="1" applyAlignment="1">
      <alignment horizontal="center" vertical="center"/>
    </xf>
    <xf numFmtId="221" fontId="2" fillId="0" borderId="0" xfId="0" applyNumberFormat="1" applyFont="1" applyFill="1" applyBorder="1" applyAlignment="1">
      <alignment vertical="center"/>
    </xf>
    <xf numFmtId="223" fontId="2" fillId="0" borderId="0"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80" fontId="2" fillId="0" borderId="1" xfId="0" applyNumberFormat="1" applyFont="1" applyFill="1" applyBorder="1" applyAlignment="1">
      <alignment vertical="center"/>
    </xf>
    <xf numFmtId="49" fontId="2" fillId="0" borderId="0" xfId="0" applyNumberFormat="1" applyFont="1" applyFill="1" applyBorder="1" applyAlignment="1">
      <alignment horizontal="left"/>
    </xf>
    <xf numFmtId="49" fontId="2"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Alignment="1">
      <alignment/>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Border="1" applyAlignment="1">
      <alignment horizontal="center" vertical="center"/>
    </xf>
    <xf numFmtId="182" fontId="2" fillId="0" borderId="3" xfId="0" applyNumberFormat="1" applyFont="1" applyBorder="1" applyAlignment="1">
      <alignment vertical="center"/>
    </xf>
    <xf numFmtId="182" fontId="2" fillId="0" borderId="0" xfId="0" applyNumberFormat="1" applyFont="1" applyBorder="1" applyAlignment="1">
      <alignment vertical="center"/>
    </xf>
    <xf numFmtId="182" fontId="6" fillId="0" borderId="3" xfId="0" applyNumberFormat="1" applyFont="1" applyBorder="1" applyAlignment="1">
      <alignment vertical="center"/>
    </xf>
    <xf numFmtId="182" fontId="6" fillId="0" borderId="0" xfId="0" applyNumberFormat="1" applyFont="1" applyBorder="1" applyAlignment="1">
      <alignment vertical="center"/>
    </xf>
    <xf numFmtId="49" fontId="2" fillId="0" borderId="4" xfId="0" applyNumberFormat="1" applyFont="1" applyBorder="1" applyAlignment="1">
      <alignment horizontal="left" vertical="center"/>
    </xf>
    <xf numFmtId="182" fontId="2" fillId="0" borderId="2" xfId="0" applyNumberFormat="1" applyFont="1" applyBorder="1" applyAlignment="1">
      <alignment vertical="center"/>
    </xf>
    <xf numFmtId="182" fontId="2" fillId="0" borderId="1" xfId="0" applyNumberFormat="1" applyFont="1" applyBorder="1" applyAlignment="1">
      <alignment vertical="center"/>
    </xf>
    <xf numFmtId="177" fontId="2" fillId="0" borderId="0" xfId="0" applyNumberFormat="1" applyFont="1" applyBorder="1" applyAlignment="1">
      <alignment horizontal="center" vertical="center"/>
    </xf>
    <xf numFmtId="49" fontId="2" fillId="0" borderId="3" xfId="0" applyNumberFormat="1" applyFont="1" applyBorder="1" applyAlignment="1">
      <alignment horizontal="center" vertical="center"/>
    </xf>
    <xf numFmtId="191" fontId="2" fillId="0" borderId="0" xfId="0" applyNumberFormat="1" applyFont="1" applyBorder="1" applyAlignment="1">
      <alignment vertical="center"/>
    </xf>
    <xf numFmtId="0" fontId="2" fillId="0" borderId="16" xfId="0" applyFont="1" applyBorder="1" applyAlignment="1">
      <alignment horizontal="center" vertical="center"/>
    </xf>
    <xf numFmtId="191" fontId="6" fillId="0" borderId="0" xfId="0" applyNumberFormat="1" applyFont="1" applyBorder="1" applyAlignment="1">
      <alignment vertical="center"/>
    </xf>
    <xf numFmtId="49" fontId="2" fillId="0" borderId="0" xfId="0" applyNumberFormat="1" applyFont="1" applyBorder="1" applyAlignment="1">
      <alignment horizontal="left" vertical="center"/>
    </xf>
    <xf numFmtId="223" fontId="2" fillId="0" borderId="0" xfId="0" applyNumberFormat="1" applyFont="1" applyBorder="1" applyAlignment="1">
      <alignment vertical="center"/>
    </xf>
    <xf numFmtId="0" fontId="2" fillId="0" borderId="17" xfId="0" applyFont="1" applyBorder="1" applyAlignment="1">
      <alignment horizontal="center" vertical="center"/>
    </xf>
    <xf numFmtId="176" fontId="2" fillId="0" borderId="12" xfId="0" applyNumberFormat="1" applyFont="1" applyBorder="1" applyAlignment="1">
      <alignment horizontal="center" vertical="center"/>
    </xf>
    <xf numFmtId="224" fontId="2" fillId="0" borderId="0" xfId="0" applyNumberFormat="1" applyFont="1" applyBorder="1" applyAlignment="1">
      <alignment horizontal="right" vertical="center"/>
    </xf>
    <xf numFmtId="0" fontId="0" fillId="0" borderId="0"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194" fontId="17" fillId="0" borderId="0" xfId="0" applyNumberFormat="1" applyFont="1" applyBorder="1" applyAlignment="1">
      <alignment vertical="center" shrinkToFit="1"/>
    </xf>
    <xf numFmtId="195" fontId="17" fillId="0" borderId="0" xfId="0" applyNumberFormat="1" applyFont="1" applyBorder="1" applyAlignment="1">
      <alignment horizontal="center" vertical="center"/>
    </xf>
    <xf numFmtId="194" fontId="17" fillId="0" borderId="0" xfId="0" applyNumberFormat="1" applyFont="1" applyBorder="1" applyAlignment="1">
      <alignment vertical="center"/>
    </xf>
    <xf numFmtId="0" fontId="17" fillId="0" borderId="0" xfId="0" applyFont="1" applyBorder="1" applyAlignment="1">
      <alignment horizontal="center" vertical="center"/>
    </xf>
    <xf numFmtId="177" fontId="17" fillId="0" borderId="0" xfId="0" applyNumberFormat="1" applyFont="1" applyBorder="1" applyAlignment="1">
      <alignment vertical="center"/>
    </xf>
    <xf numFmtId="194" fontId="18" fillId="0" borderId="0" xfId="0" applyNumberFormat="1" applyFont="1" applyBorder="1" applyAlignment="1">
      <alignment vertical="center" shrinkToFit="1"/>
    </xf>
    <xf numFmtId="195" fontId="18" fillId="0" borderId="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194" fontId="18" fillId="0" borderId="0" xfId="0" applyNumberFormat="1" applyFont="1" applyBorder="1" applyAlignment="1">
      <alignment vertical="center"/>
    </xf>
    <xf numFmtId="194" fontId="0" fillId="0" borderId="0" xfId="0" applyNumberFormat="1" applyAlignment="1">
      <alignment/>
    </xf>
    <xf numFmtId="178" fontId="19" fillId="0" borderId="1" xfId="0" applyNumberFormat="1" applyFont="1" applyBorder="1" applyAlignment="1">
      <alignment horizontal="center" vertical="center"/>
    </xf>
    <xf numFmtId="178" fontId="19" fillId="0" borderId="5" xfId="0" applyNumberFormat="1" applyFont="1" applyBorder="1" applyAlignment="1">
      <alignment horizontal="center" vertical="center"/>
    </xf>
    <xf numFmtId="178" fontId="2" fillId="0" borderId="0" xfId="0" applyNumberFormat="1" applyFont="1" applyBorder="1" applyAlignment="1">
      <alignment horizontal="center" vertical="center"/>
    </xf>
    <xf numFmtId="194" fontId="2" fillId="0" borderId="0" xfId="0" applyNumberFormat="1" applyFont="1" applyAlignment="1">
      <alignment/>
    </xf>
    <xf numFmtId="49" fontId="2" fillId="0" borderId="0" xfId="21" applyNumberFormat="1" applyFont="1" applyBorder="1" applyAlignment="1">
      <alignment horizontal="center" vertical="center"/>
      <protection/>
    </xf>
    <xf numFmtId="0" fontId="2" fillId="0" borderId="0" xfId="21" applyFont="1" applyBorder="1" applyAlignment="1">
      <alignment horizontal="center" vertical="center"/>
      <protection/>
    </xf>
    <xf numFmtId="0" fontId="10" fillId="0" borderId="0" xfId="21" applyFont="1">
      <alignment/>
      <protection/>
    </xf>
    <xf numFmtId="49" fontId="5" fillId="0" borderId="0" xfId="23" applyNumberFormat="1" applyFont="1" applyBorder="1" applyAlignment="1" applyProtection="1">
      <alignment horizontal="center"/>
      <protection/>
    </xf>
    <xf numFmtId="49" fontId="2" fillId="0" borderId="0" xfId="23" applyNumberFormat="1" applyFont="1" applyAlignment="1" applyProtection="1">
      <alignment vertical="center"/>
      <protection/>
    </xf>
    <xf numFmtId="0" fontId="3" fillId="0" borderId="0" xfId="23">
      <alignment/>
      <protection/>
    </xf>
    <xf numFmtId="0" fontId="2" fillId="0" borderId="0" xfId="21" applyFont="1">
      <alignment/>
      <protection/>
    </xf>
    <xf numFmtId="0" fontId="2" fillId="0" borderId="1" xfId="22" applyFont="1" applyBorder="1" applyAlignment="1" applyProtection="1">
      <alignment horizontal="right" vertical="center"/>
      <protection/>
    </xf>
    <xf numFmtId="0" fontId="4" fillId="0" borderId="0" xfId="21" applyFont="1">
      <alignment/>
      <protection/>
    </xf>
    <xf numFmtId="0" fontId="2" fillId="0" borderId="7" xfId="21" applyFont="1" applyBorder="1" applyAlignment="1">
      <alignment horizontal="center" vertical="center"/>
      <protection/>
    </xf>
    <xf numFmtId="0" fontId="2" fillId="0" borderId="9" xfId="21" applyFont="1" applyBorder="1" applyAlignment="1">
      <alignment horizontal="center" vertical="center"/>
      <protection/>
    </xf>
    <xf numFmtId="0" fontId="4" fillId="0" borderId="0" xfId="21" applyFont="1" applyBorder="1">
      <alignment/>
      <protection/>
    </xf>
    <xf numFmtId="0" fontId="2" fillId="0" borderId="21" xfId="0" applyFont="1" applyBorder="1" applyAlignment="1">
      <alignment horizontal="distributed" vertical="center"/>
    </xf>
    <xf numFmtId="0" fontId="2" fillId="0" borderId="7" xfId="0" applyFont="1" applyBorder="1" applyAlignment="1">
      <alignment horizontal="center" vertical="center"/>
    </xf>
    <xf numFmtId="0" fontId="2" fillId="0" borderId="7" xfId="0" applyFont="1" applyFill="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distributed" vertical="center"/>
    </xf>
    <xf numFmtId="49" fontId="2" fillId="0" borderId="7"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distributed" vertical="center"/>
    </xf>
    <xf numFmtId="0" fontId="2" fillId="0" borderId="9" xfId="0" applyFont="1" applyFill="1" applyBorder="1" applyAlignment="1">
      <alignment horizontal="center" vertical="center"/>
    </xf>
    <xf numFmtId="0" fontId="2" fillId="0" borderId="22" xfId="0" applyFont="1" applyBorder="1" applyAlignment="1">
      <alignment horizontal="distributed" vertical="center"/>
    </xf>
    <xf numFmtId="0" fontId="2" fillId="0" borderId="22" xfId="0" applyFont="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0" xfId="22" applyFont="1" applyBorder="1" applyAlignment="1" applyProtection="1">
      <alignment/>
      <protection/>
    </xf>
    <xf numFmtId="49" fontId="2" fillId="0" borderId="0" xfId="21" applyNumberFormat="1" applyFont="1">
      <alignment/>
      <protection/>
    </xf>
    <xf numFmtId="0" fontId="21" fillId="0" borderId="0" xfId="0" applyFont="1" applyAlignment="1">
      <alignment/>
    </xf>
    <xf numFmtId="176" fontId="2" fillId="0" borderId="0" xfId="0" applyNumberFormat="1" applyFont="1" applyBorder="1" applyAlignment="1">
      <alignment horizontal="right" vertical="center"/>
    </xf>
    <xf numFmtId="225" fontId="0" fillId="0" borderId="0" xfId="0" applyNumberFormat="1" applyAlignment="1">
      <alignment/>
    </xf>
    <xf numFmtId="0" fontId="14" fillId="0" borderId="0" xfId="0" applyFont="1" applyAlignment="1">
      <alignment/>
    </xf>
    <xf numFmtId="49" fontId="2" fillId="0" borderId="1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2" fillId="0" borderId="0" xfId="0" applyFont="1" applyFill="1" applyBorder="1" applyAlignment="1">
      <alignment vertical="center"/>
    </xf>
    <xf numFmtId="176" fontId="5" fillId="0" borderId="0" xfId="0" applyNumberFormat="1" applyFont="1" applyFill="1" applyBorder="1" applyAlignment="1">
      <alignment horizontal="center"/>
    </xf>
    <xf numFmtId="198" fontId="6" fillId="0" borderId="3" xfId="0" applyNumberFormat="1" applyFont="1" applyFill="1" applyBorder="1" applyAlignment="1">
      <alignment vertical="center"/>
    </xf>
    <xf numFmtId="198"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198" fontId="2" fillId="0" borderId="3" xfId="0" applyNumberFormat="1" applyFont="1" applyFill="1" applyBorder="1" applyAlignment="1">
      <alignment vertical="center"/>
    </xf>
    <xf numFmtId="198"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176" fontId="11" fillId="0" borderId="0" xfId="0" applyNumberFormat="1" applyFont="1" applyFill="1" applyBorder="1" applyAlignment="1">
      <alignment horizont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0"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6" xfId="0" applyNumberFormat="1" applyFont="1" applyBorder="1" applyAlignment="1">
      <alignment horizontal="center" vertical="center"/>
    </xf>
    <xf numFmtId="198" fontId="6" fillId="0" borderId="0" xfId="0" applyNumberFormat="1" applyFont="1" applyFill="1" applyBorder="1" applyAlignment="1">
      <alignment vertical="center"/>
    </xf>
    <xf numFmtId="0" fontId="2" fillId="0" borderId="6" xfId="0" applyFont="1" applyBorder="1" applyAlignment="1">
      <alignment horizontal="center" vertical="center"/>
    </xf>
    <xf numFmtId="49" fontId="6" fillId="0" borderId="0" xfId="0" applyNumberFormat="1" applyFont="1" applyBorder="1" applyAlignment="1">
      <alignment horizontal="center" vertical="center"/>
    </xf>
    <xf numFmtId="215" fontId="6" fillId="0" borderId="3" xfId="0" applyNumberFormat="1" applyFont="1" applyBorder="1" applyAlignment="1">
      <alignment vertical="center"/>
    </xf>
    <xf numFmtId="215" fontId="6" fillId="0" borderId="0" xfId="0" applyNumberFormat="1" applyFont="1" applyBorder="1" applyAlignment="1">
      <alignment vertical="center"/>
    </xf>
    <xf numFmtId="179" fontId="2" fillId="0" borderId="3" xfId="0" applyNumberFormat="1" applyFont="1" applyBorder="1" applyAlignment="1">
      <alignment horizontal="right" vertical="center"/>
    </xf>
    <xf numFmtId="179" fontId="2" fillId="0" borderId="4" xfId="0" applyNumberFormat="1" applyFont="1" applyBorder="1" applyAlignment="1">
      <alignment horizontal="right" vertical="center"/>
    </xf>
    <xf numFmtId="215" fontId="6" fillId="0" borderId="4" xfId="0" applyNumberFormat="1" applyFont="1" applyBorder="1" applyAlignment="1">
      <alignment vertical="center"/>
    </xf>
    <xf numFmtId="179" fontId="2" fillId="0" borderId="3" xfId="0" applyNumberFormat="1" applyFont="1" applyBorder="1" applyAlignment="1">
      <alignment vertical="center"/>
    </xf>
    <xf numFmtId="179" fontId="2" fillId="0" borderId="0" xfId="0" applyNumberFormat="1" applyFont="1" applyBorder="1" applyAlignment="1">
      <alignment vertical="center"/>
    </xf>
    <xf numFmtId="0" fontId="10" fillId="0" borderId="4" xfId="0" applyFont="1" applyBorder="1" applyAlignment="1">
      <alignment vertical="center"/>
    </xf>
    <xf numFmtId="179" fontId="2" fillId="0" borderId="4" xfId="0" applyNumberFormat="1" applyFont="1" applyBorder="1" applyAlignment="1">
      <alignment vertical="center"/>
    </xf>
    <xf numFmtId="220" fontId="2" fillId="0" borderId="3" xfId="0" applyNumberFormat="1" applyFont="1" applyBorder="1" applyAlignment="1">
      <alignment horizontal="center" vertical="center"/>
    </xf>
    <xf numFmtId="220" fontId="2" fillId="0" borderId="4" xfId="0" applyNumberFormat="1" applyFont="1" applyBorder="1" applyAlignment="1">
      <alignment horizontal="center" vertical="center"/>
    </xf>
    <xf numFmtId="0" fontId="10" fillId="0" borderId="0" xfId="0" applyFont="1" applyBorder="1" applyAlignment="1">
      <alignment vertical="center"/>
    </xf>
    <xf numFmtId="49" fontId="4" fillId="0" borderId="0" xfId="23" applyNumberFormat="1" applyFont="1" applyBorder="1" applyAlignment="1" applyProtection="1">
      <alignment vertical="top"/>
      <protection/>
    </xf>
    <xf numFmtId="49" fontId="5" fillId="0" borderId="0" xfId="0" applyNumberFormat="1" applyFont="1" applyBorder="1" applyAlignment="1">
      <alignment horizontal="center"/>
    </xf>
    <xf numFmtId="49" fontId="2" fillId="0" borderId="25" xfId="0" applyNumberFormat="1" applyFont="1" applyBorder="1" applyAlignment="1">
      <alignment horizontal="center" vertical="center"/>
    </xf>
    <xf numFmtId="0" fontId="10" fillId="0" borderId="10" xfId="0" applyFont="1" applyBorder="1" applyAlignment="1">
      <alignment horizontal="center" vertical="center"/>
    </xf>
    <xf numFmtId="49" fontId="2" fillId="0" borderId="13" xfId="0" applyNumberFormat="1" applyFont="1" applyBorder="1" applyAlignment="1">
      <alignment horizontal="center" vertical="center"/>
    </xf>
    <xf numFmtId="0" fontId="10" fillId="0" borderId="17" xfId="0" applyFont="1" applyBorder="1" applyAlignment="1">
      <alignment horizontal="center" vertical="center"/>
    </xf>
    <xf numFmtId="0" fontId="2" fillId="0" borderId="25"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8" xfId="0" applyFont="1" applyBorder="1" applyAlignment="1">
      <alignment horizontal="center" vertical="center"/>
    </xf>
    <xf numFmtId="0" fontId="2" fillId="0" borderId="19" xfId="0" applyFont="1" applyBorder="1" applyAlignment="1">
      <alignment horizontal="center" vertical="center"/>
    </xf>
    <xf numFmtId="176" fontId="2" fillId="0" borderId="1" xfId="0" applyNumberFormat="1" applyFont="1" applyBorder="1" applyAlignment="1">
      <alignment horizontal="center" vertical="center" shrinkToFit="1"/>
    </xf>
    <xf numFmtId="0" fontId="2" fillId="0" borderId="27" xfId="0" applyFont="1" applyBorder="1" applyAlignment="1">
      <alignment horizontal="center" vertical="center"/>
    </xf>
    <xf numFmtId="0" fontId="2" fillId="0" borderId="0" xfId="0" applyFont="1" applyBorder="1" applyAlignment="1">
      <alignment horizontal="center" vertical="center"/>
    </xf>
    <xf numFmtId="49" fontId="5" fillId="0" borderId="0" xfId="0" applyNumberFormat="1" applyFont="1" applyFill="1" applyBorder="1" applyAlignment="1">
      <alignment horizont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180"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180" fontId="6" fillId="0" borderId="0" xfId="0" applyNumberFormat="1" applyFont="1" applyFill="1" applyBorder="1" applyAlignment="1">
      <alignment vertical="center"/>
    </xf>
    <xf numFmtId="49" fontId="2" fillId="0" borderId="1" xfId="0" applyNumberFormat="1" applyFont="1" applyFill="1" applyBorder="1" applyAlignment="1">
      <alignment horizontal="center" vertical="center"/>
    </xf>
    <xf numFmtId="182" fontId="2" fillId="0" borderId="0" xfId="0" applyNumberFormat="1" applyFont="1" applyBorder="1" applyAlignment="1">
      <alignment vertical="center"/>
    </xf>
    <xf numFmtId="49" fontId="2" fillId="0" borderId="26" xfId="0" applyNumberFormat="1" applyFont="1" applyBorder="1" applyAlignment="1">
      <alignment horizontal="center" vertical="center"/>
    </xf>
    <xf numFmtId="49" fontId="2" fillId="0" borderId="12" xfId="0" applyNumberFormat="1" applyFont="1" applyBorder="1" applyAlignment="1">
      <alignment horizontal="center" vertical="center"/>
    </xf>
    <xf numFmtId="182" fontId="2" fillId="0" borderId="3" xfId="0" applyNumberFormat="1" applyFont="1" applyBorder="1" applyAlignment="1">
      <alignment vertical="center"/>
    </xf>
    <xf numFmtId="182"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xf>
    <xf numFmtId="182" fontId="6" fillId="0" borderId="3"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center" vertical="center"/>
    </xf>
    <xf numFmtId="182" fontId="2" fillId="0" borderId="1" xfId="0" applyNumberFormat="1" applyFont="1" applyBorder="1" applyAlignment="1">
      <alignment vertical="center"/>
    </xf>
    <xf numFmtId="182" fontId="2" fillId="0" borderId="2" xfId="0" applyNumberFormat="1" applyFont="1" applyBorder="1" applyAlignment="1">
      <alignment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15" fillId="0" borderId="25" xfId="0" applyFont="1" applyBorder="1" applyAlignment="1">
      <alignment horizontal="distributed" vertical="center" wrapText="1"/>
    </xf>
    <xf numFmtId="0" fontId="15" fillId="0" borderId="13" xfId="0" applyFont="1" applyBorder="1" applyAlignment="1">
      <alignment horizontal="distributed" vertical="center" wrapText="1"/>
    </xf>
    <xf numFmtId="49" fontId="2" fillId="0" borderId="10" xfId="0" applyNumberFormat="1" applyFont="1" applyBorder="1" applyAlignment="1">
      <alignment horizontal="left" shrinkToFit="1"/>
    </xf>
    <xf numFmtId="0" fontId="0" fillId="0" borderId="10" xfId="0" applyBorder="1" applyAlignment="1">
      <alignment shrinkToFit="1"/>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xf>
    <xf numFmtId="176" fontId="2" fillId="0" borderId="2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7" xfId="0" applyNumberFormat="1" applyFont="1" applyBorder="1" applyAlignment="1">
      <alignment horizontal="center" vertical="center"/>
    </xf>
    <xf numFmtId="0" fontId="2" fillId="0" borderId="15" xfId="0" applyFont="1" applyBorder="1" applyAlignment="1">
      <alignment horizontal="center" vertical="center" wrapText="1"/>
    </xf>
    <xf numFmtId="176" fontId="2" fillId="0" borderId="28" xfId="0" applyNumberFormat="1" applyFont="1" applyBorder="1" applyAlignment="1">
      <alignment horizontal="center" vertical="center"/>
    </xf>
    <xf numFmtId="176" fontId="2" fillId="0" borderId="28" xfId="0" applyNumberFormat="1" applyFont="1" applyBorder="1" applyAlignment="1">
      <alignment horizontal="center"/>
    </xf>
    <xf numFmtId="176" fontId="2" fillId="0" borderId="14" xfId="0" applyNumberFormat="1" applyFont="1" applyBorder="1" applyAlignment="1">
      <alignment horizontal="center"/>
    </xf>
    <xf numFmtId="0" fontId="2" fillId="0" borderId="28" xfId="0" applyFont="1" applyBorder="1" applyAlignment="1">
      <alignment horizontal="center"/>
    </xf>
    <xf numFmtId="0" fontId="2" fillId="0" borderId="14" xfId="0" applyFont="1" applyBorder="1" applyAlignment="1">
      <alignment horizontal="center"/>
    </xf>
    <xf numFmtId="176" fontId="2" fillId="0" borderId="12" xfId="0" applyNumberFormat="1" applyFont="1" applyBorder="1" applyAlignment="1">
      <alignment horizontal="center" vertical="top"/>
    </xf>
    <xf numFmtId="176" fontId="2" fillId="0" borderId="13" xfId="0" applyNumberFormat="1"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195" fontId="2" fillId="0" borderId="0" xfId="0" applyNumberFormat="1" applyFont="1" applyBorder="1" applyAlignment="1">
      <alignment vertical="center"/>
    </xf>
    <xf numFmtId="194" fontId="15" fillId="0" borderId="0" xfId="0" applyNumberFormat="1" applyFont="1" applyBorder="1" applyAlignment="1">
      <alignment vertical="center" shrinkToFit="1"/>
    </xf>
    <xf numFmtId="194" fontId="17" fillId="0" borderId="0" xfId="0" applyNumberFormat="1" applyFont="1" applyBorder="1" applyAlignment="1">
      <alignment vertical="center" shrinkToFit="1"/>
    </xf>
    <xf numFmtId="0" fontId="17" fillId="0" borderId="0" xfId="0" applyFont="1" applyBorder="1" applyAlignment="1">
      <alignment horizontal="center" vertical="center"/>
    </xf>
    <xf numFmtId="194" fontId="17" fillId="0" borderId="0" xfId="0" applyNumberFormat="1" applyFont="1" applyBorder="1" applyAlignment="1">
      <alignment vertical="center"/>
    </xf>
    <xf numFmtId="195" fontId="17" fillId="0" borderId="3" xfId="0" applyNumberFormat="1" applyFont="1" applyBorder="1" applyAlignment="1">
      <alignment vertical="center"/>
    </xf>
    <xf numFmtId="195" fontId="17" fillId="0" borderId="0" xfId="0" applyNumberFormat="1" applyFont="1" applyBorder="1" applyAlignment="1">
      <alignment vertical="center"/>
    </xf>
    <xf numFmtId="0" fontId="17" fillId="0" borderId="0" xfId="0" applyFont="1" applyBorder="1" applyAlignment="1">
      <alignment vertical="center"/>
    </xf>
    <xf numFmtId="195" fontId="17" fillId="0" borderId="0" xfId="0" applyNumberFormat="1" applyFont="1" applyBorder="1" applyAlignment="1">
      <alignment horizontal="center" vertical="center"/>
    </xf>
    <xf numFmtId="195" fontId="17" fillId="0" borderId="0" xfId="0" applyNumberFormat="1" applyFont="1" applyBorder="1" applyAlignment="1">
      <alignment horizontal="right" vertical="center"/>
    </xf>
    <xf numFmtId="194" fontId="18" fillId="0" borderId="0" xfId="0" applyNumberFormat="1" applyFont="1" applyBorder="1" applyAlignment="1">
      <alignment vertical="center" shrinkToFit="1"/>
    </xf>
    <xf numFmtId="195"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194" fontId="18" fillId="0" borderId="0" xfId="0" applyNumberFormat="1" applyFont="1" applyBorder="1" applyAlignment="1">
      <alignment vertical="center"/>
    </xf>
    <xf numFmtId="0" fontId="18" fillId="0" borderId="0" xfId="0" applyFont="1" applyBorder="1" applyAlignment="1">
      <alignment vertical="center"/>
    </xf>
    <xf numFmtId="195" fontId="18" fillId="0" borderId="3" xfId="0" applyNumberFormat="1" applyFont="1" applyBorder="1" applyAlignment="1">
      <alignment vertical="center"/>
    </xf>
    <xf numFmtId="195" fontId="18" fillId="0" borderId="0" xfId="0" applyNumberFormat="1" applyFont="1" applyBorder="1" applyAlignment="1">
      <alignment vertical="center"/>
    </xf>
    <xf numFmtId="195" fontId="18" fillId="0" borderId="0" xfId="0" applyNumberFormat="1" applyFont="1" applyBorder="1" applyAlignment="1">
      <alignment horizontal="right" vertical="center"/>
    </xf>
    <xf numFmtId="195" fontId="2" fillId="0" borderId="2" xfId="0" applyNumberFormat="1" applyFont="1" applyBorder="1" applyAlignment="1">
      <alignment vertical="center"/>
    </xf>
    <xf numFmtId="195" fontId="2" fillId="0" borderId="1" xfId="0" applyNumberFormat="1" applyFont="1" applyBorder="1" applyAlignment="1">
      <alignment vertical="center"/>
    </xf>
    <xf numFmtId="0" fontId="2" fillId="0" borderId="1" xfId="0" applyFont="1" applyBorder="1" applyAlignment="1">
      <alignment vertical="center"/>
    </xf>
    <xf numFmtId="200" fontId="2" fillId="0" borderId="0" xfId="0" applyNumberFormat="1" applyFont="1" applyBorder="1" applyAlignment="1">
      <alignment vertical="center"/>
    </xf>
    <xf numFmtId="186" fontId="2" fillId="0" borderId="3" xfId="0" applyNumberFormat="1" applyFont="1" applyBorder="1" applyAlignment="1">
      <alignment vertical="center"/>
    </xf>
    <xf numFmtId="186" fontId="2" fillId="0" borderId="0" xfId="0" applyNumberFormat="1" applyFont="1" applyBorder="1" applyAlignment="1">
      <alignment vertical="center"/>
    </xf>
    <xf numFmtId="200" fontId="2" fillId="0" borderId="3" xfId="0" applyNumberFormat="1" applyFont="1" applyBorder="1" applyAlignment="1">
      <alignment vertical="center"/>
    </xf>
    <xf numFmtId="200" fontId="6" fillId="0" borderId="3" xfId="0" applyNumberFormat="1" applyFont="1" applyBorder="1" applyAlignment="1">
      <alignment vertical="center"/>
    </xf>
    <xf numFmtId="200" fontId="6" fillId="0" borderId="0" xfId="0" applyNumberFormat="1" applyFont="1" applyBorder="1" applyAlignment="1">
      <alignment vertical="center"/>
    </xf>
    <xf numFmtId="200" fontId="2" fillId="0" borderId="1" xfId="0" applyNumberFormat="1" applyFont="1" applyBorder="1" applyAlignment="1">
      <alignment vertical="center"/>
    </xf>
    <xf numFmtId="49" fontId="5" fillId="0" borderId="0" xfId="23" applyNumberFormat="1" applyFont="1" applyBorder="1" applyAlignment="1" applyProtection="1">
      <alignment horizontal="center"/>
      <protection/>
    </xf>
    <xf numFmtId="49" fontId="2" fillId="0" borderId="10" xfId="21" applyNumberFormat="1" applyFont="1" applyBorder="1" applyAlignment="1">
      <alignment horizontal="distributed" vertical="center"/>
      <protection/>
    </xf>
    <xf numFmtId="49" fontId="2" fillId="0" borderId="24" xfId="21" applyNumberFormat="1" applyFont="1" applyBorder="1" applyAlignment="1">
      <alignment horizontal="distributed" vertical="center"/>
      <protection/>
    </xf>
    <xf numFmtId="49" fontId="2" fillId="0" borderId="17" xfId="21" applyNumberFormat="1" applyFont="1" applyBorder="1" applyAlignment="1">
      <alignment horizontal="distributed" vertical="center"/>
      <protection/>
    </xf>
    <xf numFmtId="49" fontId="2" fillId="0" borderId="6" xfId="21" applyNumberFormat="1" applyFont="1" applyBorder="1" applyAlignment="1">
      <alignment horizontal="distributed" vertical="center"/>
      <protection/>
    </xf>
    <xf numFmtId="49" fontId="2" fillId="0" borderId="26" xfId="21" applyNumberFormat="1" applyFont="1" applyBorder="1" applyAlignment="1">
      <alignment horizontal="center" vertical="center"/>
      <protection/>
    </xf>
    <xf numFmtId="49" fontId="2" fillId="0" borderId="12" xfId="21" applyNumberFormat="1" applyFont="1" applyBorder="1" applyAlignment="1">
      <alignment horizontal="center" vertical="center"/>
      <protection/>
    </xf>
    <xf numFmtId="0" fontId="2" fillId="0" borderId="26" xfId="21" applyFont="1" applyBorder="1" applyAlignment="1">
      <alignment horizontal="distributed" vertical="center"/>
      <protection/>
    </xf>
    <xf numFmtId="0" fontId="2" fillId="0" borderId="12" xfId="21" applyFont="1" applyBorder="1" applyAlignment="1">
      <alignment horizontal="distributed" vertical="center"/>
      <protection/>
    </xf>
    <xf numFmtId="0" fontId="2" fillId="0" borderId="26" xfId="21" applyFont="1" applyBorder="1" applyAlignment="1">
      <alignment horizontal="center" vertical="center"/>
      <protection/>
    </xf>
    <xf numFmtId="0" fontId="2" fillId="0" borderId="12" xfId="21" applyFont="1" applyBorder="1" applyAlignment="1">
      <alignment horizontal="center" vertical="center"/>
      <protection/>
    </xf>
    <xf numFmtId="0" fontId="2" fillId="0" borderId="19" xfId="0" applyFont="1" applyBorder="1" applyAlignment="1">
      <alignment horizontal="distributed" vertical="center" indent="7"/>
    </xf>
    <xf numFmtId="0" fontId="2" fillId="0" borderId="27" xfId="0" applyFont="1" applyBorder="1" applyAlignment="1">
      <alignment horizontal="distributed" vertical="center" indent="7"/>
    </xf>
    <xf numFmtId="49" fontId="2" fillId="0" borderId="0" xfId="21" applyNumberFormat="1" applyFont="1" applyBorder="1" applyAlignment="1">
      <alignment horizontal="distributed" vertical="center"/>
      <protection/>
    </xf>
    <xf numFmtId="49" fontId="2" fillId="0" borderId="4" xfId="21" applyNumberFormat="1" applyFont="1" applyBorder="1" applyAlignment="1">
      <alignment horizontal="distributed" vertical="center"/>
      <protection/>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19"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208" fontId="2" fillId="0" borderId="0" xfId="0" applyNumberFormat="1" applyFont="1" applyBorder="1" applyAlignment="1">
      <alignment vertical="center"/>
    </xf>
    <xf numFmtId="191" fontId="2" fillId="0" borderId="0" xfId="0" applyNumberFormat="1" applyFont="1" applyBorder="1" applyAlignment="1">
      <alignment vertical="center"/>
    </xf>
    <xf numFmtId="208" fontId="6" fillId="0" borderId="0" xfId="0" applyNumberFormat="1" applyFont="1" applyBorder="1" applyAlignment="1">
      <alignment vertical="center"/>
    </xf>
    <xf numFmtId="191" fontId="6" fillId="0" borderId="0" xfId="0" applyNumberFormat="1" applyFont="1" applyBorder="1" applyAlignment="1">
      <alignment vertical="center"/>
    </xf>
    <xf numFmtId="226" fontId="2" fillId="0" borderId="0" xfId="0" applyNumberFormat="1" applyFont="1" applyBorder="1" applyAlignment="1">
      <alignment vertical="center"/>
    </xf>
    <xf numFmtId="186" fontId="2" fillId="0" borderId="2" xfId="0" applyNumberFormat="1" applyFont="1" applyBorder="1" applyAlignment="1">
      <alignment vertical="center"/>
    </xf>
    <xf numFmtId="186" fontId="2" fillId="0" borderId="1" xfId="0" applyNumberFormat="1" applyFont="1" applyBorder="1" applyAlignment="1">
      <alignment vertical="center"/>
    </xf>
  </cellXfs>
  <cellStyles count="11">
    <cellStyle name="Normal" xfId="0"/>
    <cellStyle name="Percent" xfId="15"/>
    <cellStyle name="Hyperlink" xfId="16"/>
    <cellStyle name="Comma [0]" xfId="17"/>
    <cellStyle name="Comma" xfId="18"/>
    <cellStyle name="Currency [0]" xfId="19"/>
    <cellStyle name="Currency" xfId="20"/>
    <cellStyle name="標準_08　平成１７年度フラワーパークの入園者数_新市指定文化財集計表(H17.7.1)" xfId="21"/>
    <cellStyle name="標準_P 185-186" xfId="22"/>
    <cellStyle name="標準_P 209-21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
  <sheetViews>
    <sheetView tabSelected="1" workbookViewId="0" topLeftCell="A1">
      <selection activeCell="A1" sqref="A1"/>
    </sheetView>
  </sheetViews>
  <sheetFormatPr defaultColWidth="9.00390625" defaultRowHeight="13.5"/>
  <cols>
    <col min="1" max="1" width="5.625" style="0" customWidth="1"/>
    <col min="2" max="2" width="0.875" style="1" customWidth="1"/>
    <col min="3" max="3" width="13.375" style="1" customWidth="1"/>
    <col min="4" max="4" width="0.875" style="1" customWidth="1"/>
    <col min="5" max="5" width="11.50390625" style="1" customWidth="1"/>
    <col min="6" max="10" width="11.50390625" style="2" customWidth="1"/>
  </cols>
  <sheetData>
    <row r="1" spans="2:10" ht="30" customHeight="1">
      <c r="B1" s="257"/>
      <c r="C1" s="257"/>
      <c r="D1" s="257"/>
      <c r="E1" s="257"/>
      <c r="F1" s="4"/>
      <c r="G1" s="4"/>
      <c r="H1" s="4"/>
      <c r="I1" s="4"/>
      <c r="J1" s="4"/>
    </row>
    <row r="2" spans="1:10" ht="24" customHeight="1">
      <c r="A2" s="270" t="s">
        <v>11</v>
      </c>
      <c r="B2" s="271"/>
      <c r="C2" s="271"/>
      <c r="D2" s="271"/>
      <c r="E2" s="271"/>
      <c r="F2" s="271"/>
      <c r="G2" s="271"/>
      <c r="H2" s="271"/>
      <c r="I2" s="271"/>
      <c r="J2" s="271"/>
    </row>
    <row r="3" spans="2:10" ht="30" customHeight="1">
      <c r="B3" s="258" t="s">
        <v>27</v>
      </c>
      <c r="C3" s="258"/>
      <c r="D3" s="258"/>
      <c r="E3" s="258"/>
      <c r="F3" s="258"/>
      <c r="G3" s="258"/>
      <c r="H3" s="258"/>
      <c r="I3" s="258"/>
      <c r="J3" s="258"/>
    </row>
    <row r="4" spans="2:10" ht="13.5" customHeight="1" thickBot="1">
      <c r="B4" s="3"/>
      <c r="C4" s="3"/>
      <c r="D4" s="3"/>
      <c r="E4" s="3"/>
      <c r="F4" s="4"/>
      <c r="G4" s="4"/>
      <c r="H4" s="4"/>
      <c r="I4" s="4"/>
      <c r="J4" s="11"/>
    </row>
    <row r="5" spans="1:10" ht="16.5" customHeight="1">
      <c r="A5" s="272" t="s">
        <v>35</v>
      </c>
      <c r="B5" s="238" t="s">
        <v>0</v>
      </c>
      <c r="C5" s="238"/>
      <c r="D5" s="239"/>
      <c r="E5" s="259" t="s">
        <v>24</v>
      </c>
      <c r="F5" s="260"/>
      <c r="G5" s="263" t="s">
        <v>25</v>
      </c>
      <c r="H5" s="264"/>
      <c r="I5" s="267" t="s">
        <v>26</v>
      </c>
      <c r="J5" s="268"/>
    </row>
    <row r="6" spans="1:10" ht="16.5" customHeight="1">
      <c r="A6" s="243"/>
      <c r="B6" s="240"/>
      <c r="C6" s="240"/>
      <c r="D6" s="241"/>
      <c r="E6" s="261"/>
      <c r="F6" s="262"/>
      <c r="G6" s="265"/>
      <c r="H6" s="266"/>
      <c r="I6" s="269"/>
      <c r="J6" s="269"/>
    </row>
    <row r="7" spans="2:10" ht="6" customHeight="1">
      <c r="B7" s="3"/>
      <c r="C7" s="3"/>
      <c r="D7" s="3"/>
      <c r="E7" s="13"/>
      <c r="F7" s="3"/>
      <c r="G7" s="16"/>
      <c r="H7" s="17"/>
      <c r="I7" s="4"/>
      <c r="J7" s="4"/>
    </row>
    <row r="8" spans="1:10" ht="21" customHeight="1">
      <c r="A8" s="24" t="s">
        <v>37</v>
      </c>
      <c r="B8" s="3"/>
      <c r="C8" s="6" t="s">
        <v>1</v>
      </c>
      <c r="D8" s="3"/>
      <c r="E8" s="250">
        <v>257482</v>
      </c>
      <c r="F8" s="253"/>
      <c r="G8" s="250">
        <v>320380</v>
      </c>
      <c r="H8" s="253"/>
      <c r="I8" s="250">
        <v>91231</v>
      </c>
      <c r="J8" s="251"/>
    </row>
    <row r="9" spans="1:10" ht="21" customHeight="1">
      <c r="A9" s="24" t="s">
        <v>44</v>
      </c>
      <c r="B9" s="3"/>
      <c r="C9" s="6" t="s">
        <v>12</v>
      </c>
      <c r="D9" s="3"/>
      <c r="E9" s="250">
        <v>7294</v>
      </c>
      <c r="F9" s="253"/>
      <c r="G9" s="250">
        <v>70219</v>
      </c>
      <c r="H9" s="253"/>
      <c r="I9" s="250">
        <v>30693</v>
      </c>
      <c r="J9" s="251"/>
    </row>
    <row r="10" spans="1:10" ht="21" customHeight="1">
      <c r="A10" s="24" t="s">
        <v>44</v>
      </c>
      <c r="B10" s="3"/>
      <c r="C10" s="6" t="s">
        <v>3</v>
      </c>
      <c r="D10" s="3"/>
      <c r="E10" s="250">
        <v>414301</v>
      </c>
      <c r="F10" s="253"/>
      <c r="G10" s="250">
        <v>692780</v>
      </c>
      <c r="H10" s="253"/>
      <c r="I10" s="250">
        <v>187652</v>
      </c>
      <c r="J10" s="251"/>
    </row>
    <row r="11" spans="1:10" ht="21" customHeight="1">
      <c r="A11" s="24" t="s">
        <v>44</v>
      </c>
      <c r="B11" s="3"/>
      <c r="C11" s="6" t="s">
        <v>2</v>
      </c>
      <c r="D11" s="3"/>
      <c r="E11" s="250">
        <v>67223</v>
      </c>
      <c r="F11" s="253"/>
      <c r="G11" s="250">
        <v>179750</v>
      </c>
      <c r="H11" s="253"/>
      <c r="I11" s="250">
        <v>48297</v>
      </c>
      <c r="J11" s="251"/>
    </row>
    <row r="12" spans="1:10" ht="21" customHeight="1">
      <c r="A12" s="24" t="s">
        <v>44</v>
      </c>
      <c r="B12" s="3"/>
      <c r="C12" s="6" t="s">
        <v>4</v>
      </c>
      <c r="D12" s="3"/>
      <c r="E12" s="250">
        <v>62855</v>
      </c>
      <c r="F12" s="253"/>
      <c r="G12" s="250">
        <v>231912</v>
      </c>
      <c r="H12" s="253"/>
      <c r="I12" s="250">
        <v>59842</v>
      </c>
      <c r="J12" s="251"/>
    </row>
    <row r="13" spans="1:10" ht="21" customHeight="1">
      <c r="A13" s="24" t="s">
        <v>38</v>
      </c>
      <c r="B13" s="3"/>
      <c r="C13" s="6" t="s">
        <v>5</v>
      </c>
      <c r="D13" s="3"/>
      <c r="E13" s="250">
        <v>70354</v>
      </c>
      <c r="F13" s="253"/>
      <c r="G13" s="250">
        <v>271977</v>
      </c>
      <c r="H13" s="253"/>
      <c r="I13" s="250">
        <v>71365</v>
      </c>
      <c r="J13" s="251"/>
    </row>
    <row r="14" spans="1:10" ht="21" customHeight="1">
      <c r="A14" s="24" t="s">
        <v>45</v>
      </c>
      <c r="B14" s="3"/>
      <c r="C14" s="6" t="s">
        <v>6</v>
      </c>
      <c r="D14" s="3"/>
      <c r="E14" s="250">
        <v>77848</v>
      </c>
      <c r="F14" s="253"/>
      <c r="G14" s="250">
        <v>297842</v>
      </c>
      <c r="H14" s="253"/>
      <c r="I14" s="250">
        <v>80772</v>
      </c>
      <c r="J14" s="251"/>
    </row>
    <row r="15" spans="1:10" ht="21" customHeight="1">
      <c r="A15" s="24" t="s">
        <v>37</v>
      </c>
      <c r="B15" s="3"/>
      <c r="C15" s="6" t="s">
        <v>7</v>
      </c>
      <c r="D15" s="3"/>
      <c r="E15" s="250">
        <v>83889</v>
      </c>
      <c r="F15" s="253"/>
      <c r="G15" s="250">
        <v>285252</v>
      </c>
      <c r="H15" s="253"/>
      <c r="I15" s="250">
        <v>76056</v>
      </c>
      <c r="J15" s="251"/>
    </row>
    <row r="16" spans="1:10" ht="21" customHeight="1">
      <c r="A16" s="24" t="s">
        <v>39</v>
      </c>
      <c r="B16" s="3"/>
      <c r="C16" s="6" t="s">
        <v>8</v>
      </c>
      <c r="D16" s="3"/>
      <c r="E16" s="250">
        <v>59846</v>
      </c>
      <c r="F16" s="253"/>
      <c r="G16" s="250">
        <v>176918</v>
      </c>
      <c r="H16" s="253"/>
      <c r="I16" s="250">
        <v>42931</v>
      </c>
      <c r="J16" s="251"/>
    </row>
    <row r="17" spans="1:10" ht="21" customHeight="1">
      <c r="A17" s="24" t="s">
        <v>46</v>
      </c>
      <c r="B17" s="3"/>
      <c r="C17" s="6" t="s">
        <v>9</v>
      </c>
      <c r="D17" s="3"/>
      <c r="E17" s="250">
        <v>70756</v>
      </c>
      <c r="F17" s="253"/>
      <c r="G17" s="250">
        <v>255061</v>
      </c>
      <c r="H17" s="253"/>
      <c r="I17" s="250">
        <v>63491</v>
      </c>
      <c r="J17" s="251"/>
    </row>
    <row r="18" spans="1:10" ht="21" customHeight="1">
      <c r="A18" s="24" t="s">
        <v>40</v>
      </c>
      <c r="B18" s="3"/>
      <c r="C18" s="6" t="s">
        <v>13</v>
      </c>
      <c r="D18" s="3"/>
      <c r="E18" s="250">
        <v>76226</v>
      </c>
      <c r="F18" s="253"/>
      <c r="G18" s="250">
        <v>328263</v>
      </c>
      <c r="H18" s="253"/>
      <c r="I18" s="250">
        <v>82526</v>
      </c>
      <c r="J18" s="251"/>
    </row>
    <row r="19" spans="1:10" ht="21" customHeight="1">
      <c r="A19" s="24" t="s">
        <v>41</v>
      </c>
      <c r="B19" s="3"/>
      <c r="C19" s="6" t="s">
        <v>14</v>
      </c>
      <c r="D19" s="6"/>
      <c r="E19" s="250">
        <v>237445</v>
      </c>
      <c r="F19" s="253"/>
      <c r="G19" s="250">
        <v>441175</v>
      </c>
      <c r="H19" s="253"/>
      <c r="I19" s="250">
        <v>126510</v>
      </c>
      <c r="J19" s="251"/>
    </row>
    <row r="20" spans="1:10" ht="21" customHeight="1">
      <c r="A20" s="24" t="s">
        <v>42</v>
      </c>
      <c r="B20" s="3"/>
      <c r="C20" s="20" t="s">
        <v>15</v>
      </c>
      <c r="D20" s="3"/>
      <c r="E20" s="250">
        <v>113684</v>
      </c>
      <c r="F20" s="253"/>
      <c r="G20" s="250">
        <v>77334</v>
      </c>
      <c r="H20" s="253"/>
      <c r="I20" s="250">
        <v>19064</v>
      </c>
      <c r="J20" s="251"/>
    </row>
    <row r="21" spans="1:10" ht="21" customHeight="1">
      <c r="A21" s="24" t="s">
        <v>40</v>
      </c>
      <c r="B21" s="3"/>
      <c r="C21" s="20" t="s">
        <v>16</v>
      </c>
      <c r="D21" s="3"/>
      <c r="E21" s="250">
        <v>77709</v>
      </c>
      <c r="F21" s="253"/>
      <c r="G21" s="250">
        <v>70517</v>
      </c>
      <c r="H21" s="253"/>
      <c r="I21" s="250">
        <v>18193</v>
      </c>
      <c r="J21" s="251"/>
    </row>
    <row r="22" spans="1:10" ht="21" customHeight="1">
      <c r="A22" s="24" t="s">
        <v>47</v>
      </c>
      <c r="B22" s="3"/>
      <c r="C22" s="20" t="s">
        <v>17</v>
      </c>
      <c r="D22" s="3"/>
      <c r="E22" s="250">
        <v>64098</v>
      </c>
      <c r="F22" s="253"/>
      <c r="G22" s="250">
        <v>172266</v>
      </c>
      <c r="H22" s="253"/>
      <c r="I22" s="250">
        <v>39899</v>
      </c>
      <c r="J22" s="251"/>
    </row>
    <row r="23" spans="1:10" ht="21" customHeight="1">
      <c r="A23" s="24" t="s">
        <v>43</v>
      </c>
      <c r="B23" s="3"/>
      <c r="C23" s="20" t="s">
        <v>18</v>
      </c>
      <c r="D23" s="3"/>
      <c r="E23" s="250">
        <v>152477</v>
      </c>
      <c r="F23" s="253"/>
      <c r="G23" s="250">
        <v>207686</v>
      </c>
      <c r="H23" s="253"/>
      <c r="I23" s="250">
        <v>50717</v>
      </c>
      <c r="J23" s="251"/>
    </row>
    <row r="24" spans="1:10" ht="21" customHeight="1">
      <c r="A24" s="24" t="s">
        <v>48</v>
      </c>
      <c r="B24" s="3"/>
      <c r="C24" s="20" t="s">
        <v>19</v>
      </c>
      <c r="D24" s="3"/>
      <c r="E24" s="250">
        <v>84728</v>
      </c>
      <c r="F24" s="253"/>
      <c r="G24" s="250">
        <v>64220</v>
      </c>
      <c r="H24" s="253"/>
      <c r="I24" s="250">
        <v>16927</v>
      </c>
      <c r="J24" s="251"/>
    </row>
    <row r="25" spans="1:10" ht="21" customHeight="1">
      <c r="A25" s="24" t="s">
        <v>48</v>
      </c>
      <c r="B25" s="3"/>
      <c r="C25" s="20" t="s">
        <v>28</v>
      </c>
      <c r="D25" s="3"/>
      <c r="E25" s="250">
        <v>91566</v>
      </c>
      <c r="F25" s="253"/>
      <c r="G25" s="250">
        <v>94337</v>
      </c>
      <c r="H25" s="253"/>
      <c r="I25" s="250">
        <v>23755</v>
      </c>
      <c r="J25" s="251"/>
    </row>
    <row r="26" spans="1:10" ht="21" customHeight="1">
      <c r="A26" s="24" t="s">
        <v>42</v>
      </c>
      <c r="B26" s="3"/>
      <c r="C26" s="20" t="s">
        <v>20</v>
      </c>
      <c r="D26" s="3"/>
      <c r="E26" s="250">
        <v>41636</v>
      </c>
      <c r="F26" s="253"/>
      <c r="G26" s="250">
        <v>14415</v>
      </c>
      <c r="H26" s="253"/>
      <c r="I26" s="250">
        <v>3246</v>
      </c>
      <c r="J26" s="251"/>
    </row>
    <row r="27" spans="1:10" ht="21" customHeight="1">
      <c r="A27" s="24" t="s">
        <v>49</v>
      </c>
      <c r="B27" s="3"/>
      <c r="C27" s="20" t="s">
        <v>21</v>
      </c>
      <c r="D27" s="3"/>
      <c r="E27" s="250">
        <v>19387</v>
      </c>
      <c r="F27" s="253"/>
      <c r="G27" s="250">
        <v>10281</v>
      </c>
      <c r="H27" s="253"/>
      <c r="I27" s="250">
        <v>2951</v>
      </c>
      <c r="J27" s="251"/>
    </row>
    <row r="28" spans="1:10" ht="21" customHeight="1">
      <c r="A28" s="24" t="s">
        <v>49</v>
      </c>
      <c r="B28" s="3"/>
      <c r="C28" s="20" t="s">
        <v>22</v>
      </c>
      <c r="D28" s="3"/>
      <c r="E28" s="250">
        <v>10766</v>
      </c>
      <c r="F28" s="253"/>
      <c r="G28" s="250">
        <v>3703</v>
      </c>
      <c r="H28" s="253"/>
      <c r="I28" s="250">
        <v>1314</v>
      </c>
      <c r="J28" s="251"/>
    </row>
    <row r="29" spans="1:10" ht="21" customHeight="1">
      <c r="A29" s="24" t="s">
        <v>49</v>
      </c>
      <c r="B29" s="3"/>
      <c r="C29" s="20" t="s">
        <v>23</v>
      </c>
      <c r="D29" s="3"/>
      <c r="E29" s="250">
        <v>6205</v>
      </c>
      <c r="F29" s="252"/>
      <c r="G29" s="250">
        <v>890</v>
      </c>
      <c r="H29" s="252"/>
      <c r="I29" s="250">
        <v>393</v>
      </c>
      <c r="J29" s="256"/>
    </row>
    <row r="30" spans="1:10" ht="21" customHeight="1">
      <c r="A30" s="24" t="s">
        <v>38</v>
      </c>
      <c r="B30" s="3"/>
      <c r="C30" s="6" t="s">
        <v>52</v>
      </c>
      <c r="D30" s="3"/>
      <c r="E30" s="250">
        <v>25968</v>
      </c>
      <c r="F30" s="253"/>
      <c r="G30" s="250">
        <v>37891</v>
      </c>
      <c r="H30" s="252"/>
      <c r="I30" s="250">
        <v>8795</v>
      </c>
      <c r="J30" s="256"/>
    </row>
    <row r="31" spans="1:10" ht="21" customHeight="1">
      <c r="A31" s="24" t="s">
        <v>37</v>
      </c>
      <c r="B31" s="3"/>
      <c r="C31" s="20" t="s">
        <v>31</v>
      </c>
      <c r="D31" s="3"/>
      <c r="E31" s="250">
        <v>8336</v>
      </c>
      <c r="F31" s="253"/>
      <c r="G31" s="247">
        <v>48533</v>
      </c>
      <c r="H31" s="248"/>
      <c r="I31" s="250">
        <v>6720</v>
      </c>
      <c r="J31" s="251"/>
    </row>
    <row r="32" spans="1:10" ht="21" customHeight="1">
      <c r="A32" s="24" t="s">
        <v>42</v>
      </c>
      <c r="B32" s="3"/>
      <c r="C32" s="20" t="s">
        <v>32</v>
      </c>
      <c r="D32" s="3"/>
      <c r="E32" s="250">
        <v>5594</v>
      </c>
      <c r="F32" s="253"/>
      <c r="G32" s="247">
        <v>14303</v>
      </c>
      <c r="H32" s="248"/>
      <c r="I32" s="250">
        <v>4941</v>
      </c>
      <c r="J32" s="251"/>
    </row>
    <row r="33" spans="1:10" ht="21" customHeight="1">
      <c r="A33" s="24" t="s">
        <v>43</v>
      </c>
      <c r="B33" s="3"/>
      <c r="C33" s="20" t="s">
        <v>33</v>
      </c>
      <c r="D33" s="3"/>
      <c r="E33" s="254">
        <v>0</v>
      </c>
      <c r="F33" s="255"/>
      <c r="G33" s="247">
        <v>3633</v>
      </c>
      <c r="H33" s="248"/>
      <c r="I33" s="250">
        <v>1311</v>
      </c>
      <c r="J33" s="251"/>
    </row>
    <row r="34" spans="1:10" ht="21" customHeight="1">
      <c r="A34" s="24" t="s">
        <v>41</v>
      </c>
      <c r="B34" s="3"/>
      <c r="C34" s="20" t="s">
        <v>29</v>
      </c>
      <c r="D34" s="3"/>
      <c r="E34" s="250">
        <v>25489</v>
      </c>
      <c r="F34" s="253"/>
      <c r="G34" s="247">
        <v>2544</v>
      </c>
      <c r="H34" s="248"/>
      <c r="I34" s="250">
        <v>715</v>
      </c>
      <c r="J34" s="251"/>
    </row>
    <row r="35" spans="1:10" ht="21" customHeight="1">
      <c r="A35" s="24" t="s">
        <v>50</v>
      </c>
      <c r="B35" s="3"/>
      <c r="C35" s="22" t="s">
        <v>30</v>
      </c>
      <c r="D35" s="3"/>
      <c r="E35" s="250">
        <v>84399</v>
      </c>
      <c r="F35" s="253"/>
      <c r="G35" s="250">
        <v>0</v>
      </c>
      <c r="H35" s="253"/>
      <c r="I35" s="250">
        <v>0</v>
      </c>
      <c r="J35" s="251"/>
    </row>
    <row r="36" spans="2:10" ht="6" customHeight="1">
      <c r="B36" s="3"/>
      <c r="C36" s="3"/>
      <c r="D36" s="3"/>
      <c r="E36" s="13"/>
      <c r="F36" s="3"/>
      <c r="G36" s="16"/>
      <c r="H36" s="17"/>
      <c r="I36" s="16"/>
      <c r="J36" s="4"/>
    </row>
    <row r="37" spans="1:10" ht="27" customHeight="1">
      <c r="A37" s="244" t="s">
        <v>10</v>
      </c>
      <c r="B37" s="244"/>
      <c r="C37" s="244"/>
      <c r="D37" s="12"/>
      <c r="E37" s="245">
        <v>2297561</v>
      </c>
      <c r="F37" s="249"/>
      <c r="G37" s="245">
        <v>4374082</v>
      </c>
      <c r="H37" s="249"/>
      <c r="I37" s="245">
        <v>1160307</v>
      </c>
      <c r="J37" s="246"/>
    </row>
    <row r="38" spans="1:10" ht="6" customHeight="1" thickBot="1">
      <c r="A38" s="23"/>
      <c r="B38" s="8"/>
      <c r="C38" s="8"/>
      <c r="D38" s="8"/>
      <c r="E38" s="9"/>
      <c r="F38" s="7"/>
      <c r="G38" s="18"/>
      <c r="H38" s="19"/>
      <c r="I38" s="10"/>
      <c r="J38" s="10"/>
    </row>
    <row r="39" spans="1:10" ht="13.5" customHeight="1">
      <c r="A39" s="14" t="s">
        <v>36</v>
      </c>
      <c r="B39" s="14"/>
      <c r="C39" s="14"/>
      <c r="D39" s="3"/>
      <c r="E39" s="3"/>
      <c r="F39" s="4"/>
      <c r="G39" s="5"/>
      <c r="H39" s="5"/>
      <c r="I39" s="5"/>
      <c r="J39" s="5"/>
    </row>
    <row r="40" spans="1:10" ht="13.5">
      <c r="A40" s="1" t="s">
        <v>51</v>
      </c>
      <c r="G40" s="21"/>
      <c r="I40" s="15"/>
      <c r="J40" s="15"/>
    </row>
    <row r="41" spans="1:10" ht="13.5">
      <c r="A41" s="1" t="s">
        <v>54</v>
      </c>
      <c r="G41" s="21"/>
      <c r="I41" s="15"/>
      <c r="J41" s="15"/>
    </row>
    <row r="42" spans="1:10" ht="13.5">
      <c r="A42" s="1" t="s">
        <v>53</v>
      </c>
      <c r="G42" s="21"/>
      <c r="I42" s="15"/>
      <c r="J42" s="15"/>
    </row>
    <row r="43" spans="1:10" ht="13.5">
      <c r="A43" s="1" t="s">
        <v>34</v>
      </c>
      <c r="G43" s="21"/>
      <c r="I43" s="15"/>
      <c r="J43" s="15"/>
    </row>
    <row r="44" spans="6:10" ht="13.5">
      <c r="F44" s="28"/>
      <c r="G44" s="1"/>
      <c r="H44" s="28"/>
      <c r="I44" s="1"/>
      <c r="J44" s="28"/>
    </row>
    <row r="45" spans="9:10" ht="13.5">
      <c r="I45" s="15"/>
      <c r="J45" s="15"/>
    </row>
    <row r="46" spans="9:10" ht="13.5">
      <c r="I46" s="15"/>
      <c r="J46" s="15"/>
    </row>
    <row r="47" spans="9:10" ht="13.5">
      <c r="I47" s="15"/>
      <c r="J47" s="15"/>
    </row>
    <row r="48" spans="9:10" ht="13.5">
      <c r="I48" s="15"/>
      <c r="J48" s="15"/>
    </row>
    <row r="49" spans="9:10" ht="13.5">
      <c r="I49" s="15"/>
      <c r="J49" s="15"/>
    </row>
    <row r="50" spans="9:10" ht="13.5">
      <c r="I50" s="15"/>
      <c r="J50" s="15"/>
    </row>
    <row r="51" spans="9:10" ht="13.5">
      <c r="I51" s="15"/>
      <c r="J51" s="15"/>
    </row>
    <row r="52" spans="9:10" ht="13.5">
      <c r="I52" s="15"/>
      <c r="J52" s="15"/>
    </row>
    <row r="53" spans="9:10" ht="13.5">
      <c r="I53" s="15"/>
      <c r="J53" s="15"/>
    </row>
    <row r="54" spans="9:10" ht="13.5">
      <c r="I54" s="15"/>
      <c r="J54" s="15"/>
    </row>
    <row r="55" spans="9:10" ht="13.5">
      <c r="I55" s="15"/>
      <c r="J55" s="15"/>
    </row>
    <row r="56" spans="9:10" ht="13.5">
      <c r="I56" s="15"/>
      <c r="J56" s="15"/>
    </row>
    <row r="57" spans="9:10" ht="13.5">
      <c r="I57" s="15"/>
      <c r="J57" s="15"/>
    </row>
    <row r="58" spans="9:10" ht="13.5">
      <c r="I58" s="15"/>
      <c r="J58" s="15"/>
    </row>
    <row r="59" spans="9:10" ht="13.5">
      <c r="I59" s="15"/>
      <c r="J59" s="15"/>
    </row>
    <row r="60" spans="9:10" ht="13.5">
      <c r="I60" s="15"/>
      <c r="J60" s="15"/>
    </row>
    <row r="61" spans="9:10" ht="13.5">
      <c r="I61" s="15"/>
      <c r="J61" s="15"/>
    </row>
    <row r="62" spans="9:10" ht="13.5">
      <c r="I62" s="15"/>
      <c r="J62" s="15"/>
    </row>
    <row r="63" spans="9:10" ht="13.5">
      <c r="I63" s="15"/>
      <c r="J63" s="15"/>
    </row>
    <row r="64" spans="9:10" ht="13.5">
      <c r="I64" s="15"/>
      <c r="J64" s="15"/>
    </row>
  </sheetData>
  <mergeCells count="96">
    <mergeCell ref="A37:C37"/>
    <mergeCell ref="B5:D6"/>
    <mergeCell ref="G8:H8"/>
    <mergeCell ref="G35:H35"/>
    <mergeCell ref="G14:H14"/>
    <mergeCell ref="G15:H15"/>
    <mergeCell ref="G16:H16"/>
    <mergeCell ref="G28:H28"/>
    <mergeCell ref="G29:H29"/>
    <mergeCell ref="G32:H32"/>
    <mergeCell ref="B1:E1"/>
    <mergeCell ref="B3:J3"/>
    <mergeCell ref="E5:F6"/>
    <mergeCell ref="G5:H6"/>
    <mergeCell ref="I5:J6"/>
    <mergeCell ref="A2:J2"/>
    <mergeCell ref="A5:A6"/>
    <mergeCell ref="I23:J23"/>
    <mergeCell ref="I24:J24"/>
    <mergeCell ref="I22:J22"/>
    <mergeCell ref="G25:H25"/>
    <mergeCell ref="G9:H9"/>
    <mergeCell ref="G18:H18"/>
    <mergeCell ref="G13:H13"/>
    <mergeCell ref="G11:H11"/>
    <mergeCell ref="G10:H10"/>
    <mergeCell ref="G12:H12"/>
    <mergeCell ref="G17:H17"/>
    <mergeCell ref="I17:J17"/>
    <mergeCell ref="I19:J19"/>
    <mergeCell ref="I20:J20"/>
    <mergeCell ref="I21:J21"/>
    <mergeCell ref="I18:J18"/>
    <mergeCell ref="I8:J8"/>
    <mergeCell ref="I11:J11"/>
    <mergeCell ref="I10:J10"/>
    <mergeCell ref="I12:J12"/>
    <mergeCell ref="I9:J9"/>
    <mergeCell ref="I13:J13"/>
    <mergeCell ref="I14:J14"/>
    <mergeCell ref="I15:J15"/>
    <mergeCell ref="I16:J16"/>
    <mergeCell ref="I32:J32"/>
    <mergeCell ref="I25:J25"/>
    <mergeCell ref="I26:J26"/>
    <mergeCell ref="I27:J27"/>
    <mergeCell ref="I28:J28"/>
    <mergeCell ref="I31:J31"/>
    <mergeCell ref="I29:J29"/>
    <mergeCell ref="I30:J30"/>
    <mergeCell ref="G31:H31"/>
    <mergeCell ref="G19:H19"/>
    <mergeCell ref="G20:H20"/>
    <mergeCell ref="G21:H21"/>
    <mergeCell ref="G22:H22"/>
    <mergeCell ref="G23:H23"/>
    <mergeCell ref="G24:H24"/>
    <mergeCell ref="G26:H26"/>
    <mergeCell ref="G27:H27"/>
    <mergeCell ref="G30:H30"/>
    <mergeCell ref="E8:F8"/>
    <mergeCell ref="E11:F11"/>
    <mergeCell ref="E10:F10"/>
    <mergeCell ref="E12:F12"/>
    <mergeCell ref="E17:F17"/>
    <mergeCell ref="E9:F9"/>
    <mergeCell ref="E18:F18"/>
    <mergeCell ref="E35:F35"/>
    <mergeCell ref="E13:F13"/>
    <mergeCell ref="E14:F14"/>
    <mergeCell ref="E15:F15"/>
    <mergeCell ref="E16:F16"/>
    <mergeCell ref="E19:F19"/>
    <mergeCell ref="E20:F20"/>
    <mergeCell ref="E21:F21"/>
    <mergeCell ref="E22:F22"/>
    <mergeCell ref="E23:F23"/>
    <mergeCell ref="E24:F24"/>
    <mergeCell ref="E25:F25"/>
    <mergeCell ref="E26:F26"/>
    <mergeCell ref="E27:F27"/>
    <mergeCell ref="E28:F28"/>
    <mergeCell ref="E29:F29"/>
    <mergeCell ref="E31:F31"/>
    <mergeCell ref="E34:F34"/>
    <mergeCell ref="E32:F32"/>
    <mergeCell ref="E33:F33"/>
    <mergeCell ref="E30:F30"/>
    <mergeCell ref="I37:J37"/>
    <mergeCell ref="G33:H33"/>
    <mergeCell ref="G37:H37"/>
    <mergeCell ref="E37:F37"/>
    <mergeCell ref="I35:J35"/>
    <mergeCell ref="I34:J34"/>
    <mergeCell ref="G34:H34"/>
    <mergeCell ref="I33:J33"/>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3.5"/>
  <cols>
    <col min="1" max="1" width="13.125" style="2" customWidth="1"/>
    <col min="2" max="6" width="7.625" style="2" customWidth="1"/>
    <col min="7" max="7" width="8.125" style="2" customWidth="1"/>
    <col min="8" max="11" width="7.625" style="2" customWidth="1"/>
  </cols>
  <sheetData>
    <row r="1" ht="32.25" customHeight="1">
      <c r="K1" s="29"/>
    </row>
    <row r="2" spans="1:11" ht="50.25" customHeight="1">
      <c r="A2" s="258" t="s">
        <v>240</v>
      </c>
      <c r="B2" s="258"/>
      <c r="C2" s="258"/>
      <c r="D2" s="258"/>
      <c r="E2" s="258"/>
      <c r="F2" s="258"/>
      <c r="G2" s="258"/>
      <c r="H2" s="258"/>
      <c r="I2" s="258"/>
      <c r="J2" s="258"/>
      <c r="K2" s="258"/>
    </row>
    <row r="3" ht="16.5" customHeight="1" thickBot="1">
      <c r="K3" s="50" t="s">
        <v>101</v>
      </c>
    </row>
    <row r="4" spans="1:11" ht="18" customHeight="1">
      <c r="A4" s="199" t="s">
        <v>241</v>
      </c>
      <c r="B4" s="279" t="s">
        <v>242</v>
      </c>
      <c r="C4" s="279"/>
      <c r="D4" s="279"/>
      <c r="E4" s="199"/>
      <c r="F4" s="263" t="s">
        <v>243</v>
      </c>
      <c r="G4" s="272"/>
      <c r="H4" s="277" t="s">
        <v>244</v>
      </c>
      <c r="I4" s="279"/>
      <c r="J4" s="279"/>
      <c r="K4" s="279"/>
    </row>
    <row r="5" spans="1:11" ht="18" customHeight="1">
      <c r="A5" s="243"/>
      <c r="B5" s="316" t="s">
        <v>245</v>
      </c>
      <c r="C5" s="243"/>
      <c r="D5" s="275" t="s">
        <v>246</v>
      </c>
      <c r="E5" s="243"/>
      <c r="F5" s="275"/>
      <c r="G5" s="243"/>
      <c r="H5" s="243" t="s">
        <v>247</v>
      </c>
      <c r="I5" s="274"/>
      <c r="J5" s="274" t="s">
        <v>248</v>
      </c>
      <c r="K5" s="275"/>
    </row>
    <row r="6" spans="1:12" ht="24" customHeight="1">
      <c r="A6" s="315"/>
      <c r="B6" s="52" t="s">
        <v>249</v>
      </c>
      <c r="C6" s="33" t="s">
        <v>250</v>
      </c>
      <c r="D6" s="52" t="s">
        <v>249</v>
      </c>
      <c r="E6" s="33" t="s">
        <v>250</v>
      </c>
      <c r="F6" s="52" t="s">
        <v>249</v>
      </c>
      <c r="G6" s="33" t="s">
        <v>250</v>
      </c>
      <c r="H6" s="52" t="s">
        <v>249</v>
      </c>
      <c r="I6" s="33" t="s">
        <v>250</v>
      </c>
      <c r="J6" s="52" t="s">
        <v>249</v>
      </c>
      <c r="K6" s="51" t="s">
        <v>250</v>
      </c>
      <c r="L6" s="71"/>
    </row>
    <row r="7" spans="1:11" ht="6" customHeight="1">
      <c r="A7" s="17"/>
      <c r="B7" s="4"/>
      <c r="C7" s="4"/>
      <c r="D7" s="4"/>
      <c r="E7" s="4"/>
      <c r="F7" s="4"/>
      <c r="G7" s="4"/>
      <c r="H7" s="39"/>
      <c r="I7" s="54"/>
      <c r="J7" s="54"/>
      <c r="K7" s="39"/>
    </row>
    <row r="8" spans="1:11" s="42" customFormat="1" ht="20.25" customHeight="1">
      <c r="A8" s="56" t="s">
        <v>251</v>
      </c>
      <c r="B8" s="55">
        <v>129</v>
      </c>
      <c r="C8" s="55">
        <v>75970</v>
      </c>
      <c r="D8" s="55">
        <v>406</v>
      </c>
      <c r="E8" s="55">
        <v>80627</v>
      </c>
      <c r="F8" s="55">
        <v>29488</v>
      </c>
      <c r="G8" s="55">
        <v>118900</v>
      </c>
      <c r="H8" s="55">
        <v>522</v>
      </c>
      <c r="I8" s="55">
        <v>113082</v>
      </c>
      <c r="J8" s="55">
        <v>770</v>
      </c>
      <c r="K8" s="55">
        <v>48439</v>
      </c>
    </row>
    <row r="9" spans="1:11" s="42" customFormat="1" ht="20.25" customHeight="1">
      <c r="A9" s="56" t="s">
        <v>252</v>
      </c>
      <c r="B9" s="55">
        <v>115</v>
      </c>
      <c r="C9" s="55">
        <v>67241</v>
      </c>
      <c r="D9" s="55">
        <v>387</v>
      </c>
      <c r="E9" s="55">
        <v>75679</v>
      </c>
      <c r="F9" s="55">
        <v>29580</v>
      </c>
      <c r="G9" s="55">
        <v>114366</v>
      </c>
      <c r="H9" s="55">
        <v>585</v>
      </c>
      <c r="I9" s="55">
        <v>97666</v>
      </c>
      <c r="J9" s="55">
        <v>757</v>
      </c>
      <c r="K9" s="55">
        <v>54541</v>
      </c>
    </row>
    <row r="10" spans="1:11" s="42" customFormat="1" ht="20.25" customHeight="1">
      <c r="A10" s="56" t="s">
        <v>67</v>
      </c>
      <c r="B10" s="55">
        <v>139</v>
      </c>
      <c r="C10" s="55">
        <v>75232</v>
      </c>
      <c r="D10" s="55">
        <v>361</v>
      </c>
      <c r="E10" s="55">
        <v>125275</v>
      </c>
      <c r="F10" s="55">
        <v>30245</v>
      </c>
      <c r="G10" s="55">
        <v>127509</v>
      </c>
      <c r="H10" s="55">
        <v>642</v>
      </c>
      <c r="I10" s="55">
        <v>120735</v>
      </c>
      <c r="J10" s="55">
        <v>804</v>
      </c>
      <c r="K10" s="55">
        <v>57241</v>
      </c>
    </row>
    <row r="11" spans="1:11" s="42" customFormat="1" ht="20.25" customHeight="1">
      <c r="A11" s="56" t="s">
        <v>253</v>
      </c>
      <c r="B11" s="55">
        <v>148</v>
      </c>
      <c r="C11" s="55">
        <v>73400</v>
      </c>
      <c r="D11" s="55">
        <v>326</v>
      </c>
      <c r="E11" s="55">
        <v>109895</v>
      </c>
      <c r="F11" s="55">
        <v>30609</v>
      </c>
      <c r="G11" s="55">
        <v>132726</v>
      </c>
      <c r="H11" s="55">
        <v>679</v>
      </c>
      <c r="I11" s="55">
        <v>120304</v>
      </c>
      <c r="J11" s="55">
        <v>805</v>
      </c>
      <c r="K11" s="55">
        <v>57206</v>
      </c>
    </row>
    <row r="12" spans="1:11" s="45" customFormat="1" ht="20.25" customHeight="1">
      <c r="A12" s="61" t="s">
        <v>254</v>
      </c>
      <c r="B12" s="62">
        <v>120</v>
      </c>
      <c r="C12" s="62">
        <v>55257</v>
      </c>
      <c r="D12" s="62">
        <v>359</v>
      </c>
      <c r="E12" s="62">
        <v>133303</v>
      </c>
      <c r="F12" s="62">
        <v>29341</v>
      </c>
      <c r="G12" s="62">
        <v>130654</v>
      </c>
      <c r="H12" s="62">
        <v>739</v>
      </c>
      <c r="I12" s="62">
        <v>147100</v>
      </c>
      <c r="J12" s="62">
        <v>791</v>
      </c>
      <c r="K12" s="62">
        <v>48543</v>
      </c>
    </row>
    <row r="13" spans="1:11" ht="6" customHeight="1" thickBot="1">
      <c r="A13" s="69"/>
      <c r="B13" s="7"/>
      <c r="C13" s="7"/>
      <c r="D13" s="7"/>
      <c r="E13" s="7"/>
      <c r="F13" s="7"/>
      <c r="G13" s="7"/>
      <c r="H13" s="159"/>
      <c r="I13" s="7"/>
      <c r="J13" s="7"/>
      <c r="K13" s="159"/>
    </row>
    <row r="14" spans="1:11" ht="18" customHeight="1">
      <c r="A14" s="313" t="s">
        <v>255</v>
      </c>
      <c r="B14" s="314"/>
      <c r="C14" s="314"/>
      <c r="D14" s="314"/>
      <c r="E14" s="314"/>
      <c r="F14" s="314"/>
      <c r="G14" s="314"/>
      <c r="H14" s="314"/>
      <c r="I14" s="314"/>
      <c r="J14" s="314"/>
      <c r="K14" s="314"/>
    </row>
    <row r="15" ht="13.5">
      <c r="K15" s="28"/>
    </row>
    <row r="16" ht="13.5">
      <c r="K16" s="28"/>
    </row>
    <row r="17" spans="8:9" ht="13.5">
      <c r="H17" s="28"/>
      <c r="I17" s="28"/>
    </row>
  </sheetData>
  <mergeCells count="10">
    <mergeCell ref="A14:K14"/>
    <mergeCell ref="A2:K2"/>
    <mergeCell ref="A4:A6"/>
    <mergeCell ref="B4:E4"/>
    <mergeCell ref="F4:G5"/>
    <mergeCell ref="H4:K4"/>
    <mergeCell ref="B5:C5"/>
    <mergeCell ref="D5:E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G35"/>
  <sheetViews>
    <sheetView workbookViewId="0" topLeftCell="A1">
      <selection activeCell="A1" sqref="A1"/>
    </sheetView>
  </sheetViews>
  <sheetFormatPr defaultColWidth="9.00390625" defaultRowHeight="13.5"/>
  <cols>
    <col min="1" max="1" width="5.125" style="2" customWidth="1"/>
    <col min="2" max="2" width="7.25390625" style="2" customWidth="1"/>
    <col min="3" max="3" width="4.50390625" style="2" customWidth="1"/>
    <col min="4" max="4" width="1.4921875" style="2" customWidth="1"/>
    <col min="5" max="5" width="2.375" style="2" customWidth="1"/>
    <col min="6" max="6" width="2.25390625" style="2" customWidth="1"/>
    <col min="7" max="7" width="4.625" style="2" customWidth="1"/>
    <col min="8" max="8" width="1.4921875" style="2" customWidth="1"/>
    <col min="9" max="9" width="4.625" style="2" customWidth="1"/>
    <col min="10" max="10" width="3.75390625" style="2" customWidth="1"/>
    <col min="11" max="11" width="1.00390625" style="2" customWidth="1"/>
    <col min="12" max="12" width="1.37890625" style="2" customWidth="1"/>
    <col min="13" max="13" width="5.375" style="2" customWidth="1"/>
    <col min="14" max="14" width="0.74609375" style="2" customWidth="1"/>
    <col min="15" max="15" width="3.875" style="2" customWidth="1"/>
    <col min="16" max="16" width="1.4921875" style="2" customWidth="1"/>
    <col min="17" max="17" width="3.00390625" style="2" customWidth="1"/>
    <col min="18" max="18" width="2.25390625" style="2" customWidth="1"/>
    <col min="19" max="19" width="4.625" style="2" customWidth="1"/>
    <col min="20" max="20" width="1.4921875" style="2" customWidth="1"/>
    <col min="21" max="21" width="4.50390625" style="2" customWidth="1"/>
    <col min="22" max="22" width="3.875" style="2" customWidth="1"/>
    <col min="23" max="23" width="1.00390625" style="2" customWidth="1"/>
    <col min="24" max="24" width="1.37890625" style="2" customWidth="1"/>
    <col min="25" max="25" width="5.375" style="2" customWidth="1"/>
    <col min="26" max="26" width="1.4921875" style="2" customWidth="1"/>
    <col min="27" max="27" width="3.25390625" style="2" customWidth="1"/>
    <col min="28" max="28" width="1.25" style="2" customWidth="1"/>
    <col min="29" max="29" width="5.25390625" style="2" customWidth="1"/>
    <col min="30" max="30" width="4.75390625" style="0" customWidth="1"/>
    <col min="31" max="31" width="2.25390625" style="0" customWidth="1"/>
    <col min="32" max="32" width="5.25390625" style="0" customWidth="1"/>
    <col min="33" max="33" width="5.375" style="0" customWidth="1"/>
    <col min="34" max="34" width="0.74609375" style="0" customWidth="1"/>
    <col min="35" max="35" width="1.4921875" style="0" customWidth="1"/>
    <col min="36" max="36" width="5.375" style="0" customWidth="1"/>
    <col min="37" max="37" width="5.25390625" style="0" customWidth="1"/>
    <col min="38" max="38" width="1.4921875" style="0" customWidth="1"/>
    <col min="39" max="39" width="0.74609375" style="0" customWidth="1"/>
    <col min="40" max="40" width="5.50390625" style="0" customWidth="1"/>
    <col min="41" max="41" width="0.74609375" style="0" customWidth="1"/>
    <col min="42" max="42" width="4.875" style="0" customWidth="1"/>
    <col min="43" max="43" width="1.4921875" style="0" customWidth="1"/>
    <col min="44" max="44" width="0.74609375" style="0" customWidth="1"/>
    <col min="45" max="45" width="5.25390625" style="0" customWidth="1"/>
    <col min="46" max="46" width="5.375" style="0" customWidth="1"/>
    <col min="47" max="47" width="0.74609375" style="0" customWidth="1"/>
    <col min="48" max="48" width="1.625" style="0" customWidth="1"/>
    <col min="49" max="50" width="5.25390625" style="0" customWidth="1"/>
    <col min="51" max="51" width="1.4921875" style="0" customWidth="1"/>
    <col min="52" max="52" width="0.74609375" style="0" customWidth="1"/>
    <col min="53" max="53" width="5.25390625" style="0" customWidth="1"/>
    <col min="54" max="54" width="0.74609375" style="0" customWidth="1"/>
    <col min="55" max="55" width="4.50390625" style="0" customWidth="1"/>
    <col min="56" max="56" width="1.4921875" style="0" customWidth="1"/>
    <col min="57" max="57" width="0.74609375" style="0" customWidth="1"/>
    <col min="58" max="58" width="5.25390625" style="0" customWidth="1"/>
  </cols>
  <sheetData>
    <row r="1" spans="1:58" ht="30" customHeight="1">
      <c r="A1" s="25"/>
      <c r="B1" s="4"/>
      <c r="C1" s="4"/>
      <c r="D1" s="4"/>
      <c r="E1" s="4"/>
      <c r="F1" s="4"/>
      <c r="G1" s="4"/>
      <c r="H1" s="4"/>
      <c r="I1" s="4"/>
      <c r="J1" s="4"/>
      <c r="K1" s="4"/>
      <c r="L1" s="4"/>
      <c r="M1" s="4"/>
      <c r="N1" s="4"/>
      <c r="O1" s="4"/>
      <c r="P1" s="4"/>
      <c r="Q1" s="4"/>
      <c r="R1" s="4"/>
      <c r="S1" s="4"/>
      <c r="T1" s="4"/>
      <c r="U1" s="4"/>
      <c r="V1" s="4"/>
      <c r="W1" s="4"/>
      <c r="X1" s="4"/>
      <c r="Y1" s="4"/>
      <c r="Z1" s="4"/>
      <c r="AA1" s="4"/>
      <c r="AB1" s="4"/>
      <c r="AC1" s="4"/>
      <c r="AD1" s="71"/>
      <c r="AE1" s="71"/>
      <c r="AF1" s="71"/>
      <c r="AG1" s="71"/>
      <c r="AH1" s="71"/>
      <c r="AI1" s="71"/>
      <c r="AJ1" s="71"/>
      <c r="AK1" s="71"/>
      <c r="AL1" s="71"/>
      <c r="AM1" s="71"/>
      <c r="AN1" s="71"/>
      <c r="AO1" s="71"/>
      <c r="AP1" s="71"/>
      <c r="AQ1" s="71"/>
      <c r="AR1" s="71"/>
      <c r="AS1" s="71"/>
      <c r="AT1" s="71"/>
      <c r="AU1" s="71"/>
      <c r="AV1" s="71"/>
      <c r="AW1" s="71"/>
      <c r="AX1" s="71"/>
      <c r="AY1" s="72"/>
      <c r="AZ1" s="72"/>
      <c r="BA1" s="72"/>
      <c r="BB1" s="72"/>
      <c r="BC1" s="72"/>
      <c r="BD1" s="72"/>
      <c r="BE1" s="72"/>
      <c r="BF1" s="72"/>
    </row>
    <row r="2" spans="1:58" ht="24.75" customHeight="1">
      <c r="A2" s="258" t="s">
        <v>256</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15"/>
      <c r="AE2" s="15"/>
      <c r="AF2" s="15"/>
      <c r="AG2" s="15"/>
      <c r="AH2" s="15"/>
      <c r="AI2" s="15"/>
      <c r="AJ2" s="15"/>
      <c r="AK2" s="317"/>
      <c r="AL2" s="317"/>
      <c r="AM2" s="317"/>
      <c r="AN2" s="317"/>
      <c r="AO2" s="15"/>
      <c r="AP2" s="15"/>
      <c r="AQ2" s="15"/>
      <c r="AR2" s="15"/>
      <c r="AS2" s="15"/>
      <c r="AT2" s="15"/>
      <c r="AU2" s="15"/>
      <c r="AV2" s="15"/>
      <c r="AW2" s="15"/>
      <c r="AX2" s="15"/>
      <c r="AY2" s="15"/>
      <c r="AZ2" s="15"/>
      <c r="BA2" s="15"/>
      <c r="BB2" s="15"/>
      <c r="BC2" s="15"/>
      <c r="BD2" s="15"/>
      <c r="BE2" s="15"/>
      <c r="BF2" s="15"/>
    </row>
    <row r="3" spans="1:58" ht="16.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15"/>
      <c r="AE3" s="15"/>
      <c r="AF3" s="15"/>
      <c r="AG3" s="15"/>
      <c r="AH3" s="15"/>
      <c r="AI3" s="15"/>
      <c r="AJ3" s="15"/>
      <c r="AK3" s="15"/>
      <c r="AL3" s="15"/>
      <c r="AM3" s="15"/>
      <c r="AN3" s="15"/>
      <c r="AO3" s="15"/>
      <c r="AP3" s="15"/>
      <c r="AQ3" s="15"/>
      <c r="AR3" s="15"/>
      <c r="AS3" s="15"/>
      <c r="AT3" s="15"/>
      <c r="AU3" s="15"/>
      <c r="AV3" s="15"/>
      <c r="AW3" s="15"/>
      <c r="AX3" s="15"/>
      <c r="AY3" s="15"/>
      <c r="AZ3" s="15"/>
      <c r="BA3" s="15"/>
      <c r="BB3" s="160"/>
      <c r="BC3" s="160"/>
      <c r="BD3" s="160"/>
      <c r="BE3" s="160"/>
      <c r="BF3" s="11" t="s">
        <v>257</v>
      </c>
    </row>
    <row r="4" spans="1:58" ht="18" customHeight="1">
      <c r="A4" s="318" t="s">
        <v>258</v>
      </c>
      <c r="B4" s="319"/>
      <c r="C4" s="318" t="s">
        <v>259</v>
      </c>
      <c r="D4" s="319"/>
      <c r="E4" s="319"/>
      <c r="F4" s="319"/>
      <c r="G4" s="319" t="s">
        <v>260</v>
      </c>
      <c r="H4" s="319"/>
      <c r="I4" s="319"/>
      <c r="J4" s="324" t="s">
        <v>261</v>
      </c>
      <c r="K4" s="324"/>
      <c r="L4" s="324"/>
      <c r="M4" s="324"/>
      <c r="N4" s="324"/>
      <c r="O4" s="324"/>
      <c r="P4" s="324"/>
      <c r="Q4" s="324"/>
      <c r="R4" s="324"/>
      <c r="S4" s="324"/>
      <c r="T4" s="324"/>
      <c r="U4" s="324"/>
      <c r="V4" s="324"/>
      <c r="W4" s="324"/>
      <c r="X4" s="324"/>
      <c r="Y4" s="324"/>
      <c r="Z4" s="324"/>
      <c r="AA4" s="324"/>
      <c r="AB4" s="324"/>
      <c r="AC4" s="324"/>
      <c r="AD4" s="325" t="s">
        <v>262</v>
      </c>
      <c r="AE4" s="168"/>
      <c r="AF4" s="168"/>
      <c r="AG4" s="168" t="s">
        <v>263</v>
      </c>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277"/>
    </row>
    <row r="5" spans="1:58" ht="13.5" customHeight="1">
      <c r="A5" s="320"/>
      <c r="B5" s="321"/>
      <c r="C5" s="320"/>
      <c r="D5" s="321"/>
      <c r="E5" s="321"/>
      <c r="F5" s="321"/>
      <c r="G5" s="321"/>
      <c r="H5" s="321"/>
      <c r="I5" s="321"/>
      <c r="J5" s="326" t="s">
        <v>264</v>
      </c>
      <c r="K5" s="326"/>
      <c r="L5" s="326"/>
      <c r="M5" s="326"/>
      <c r="N5" s="327" t="s">
        <v>265</v>
      </c>
      <c r="O5" s="327"/>
      <c r="P5" s="327"/>
      <c r="Q5" s="327"/>
      <c r="R5" s="327"/>
      <c r="S5" s="327" t="s">
        <v>266</v>
      </c>
      <c r="T5" s="327"/>
      <c r="U5" s="327"/>
      <c r="V5" s="327" t="s">
        <v>267</v>
      </c>
      <c r="W5" s="327"/>
      <c r="X5" s="327"/>
      <c r="Y5" s="327"/>
      <c r="Z5" s="327" t="s">
        <v>268</v>
      </c>
      <c r="AA5" s="327"/>
      <c r="AB5" s="327"/>
      <c r="AC5" s="328"/>
      <c r="AD5" s="315"/>
      <c r="AE5" s="173"/>
      <c r="AF5" s="173"/>
      <c r="AG5" s="173" t="s">
        <v>264</v>
      </c>
      <c r="AH5" s="173"/>
      <c r="AI5" s="173"/>
      <c r="AJ5" s="173"/>
      <c r="AK5" s="329" t="s">
        <v>265</v>
      </c>
      <c r="AL5" s="329"/>
      <c r="AM5" s="329"/>
      <c r="AN5" s="329"/>
      <c r="AO5" s="329" t="s">
        <v>266</v>
      </c>
      <c r="AP5" s="329"/>
      <c r="AQ5" s="329"/>
      <c r="AR5" s="329"/>
      <c r="AS5" s="329"/>
      <c r="AT5" s="329" t="s">
        <v>267</v>
      </c>
      <c r="AU5" s="329"/>
      <c r="AV5" s="329"/>
      <c r="AW5" s="329"/>
      <c r="AX5" s="329" t="s">
        <v>268</v>
      </c>
      <c r="AY5" s="329"/>
      <c r="AZ5" s="329"/>
      <c r="BA5" s="329"/>
      <c r="BB5" s="329" t="s">
        <v>269</v>
      </c>
      <c r="BC5" s="329"/>
      <c r="BD5" s="329"/>
      <c r="BE5" s="329"/>
      <c r="BF5" s="330"/>
    </row>
    <row r="6" spans="1:58" ht="13.5" customHeight="1">
      <c r="A6" s="322"/>
      <c r="B6" s="323"/>
      <c r="C6" s="322"/>
      <c r="D6" s="323"/>
      <c r="E6" s="323"/>
      <c r="F6" s="323"/>
      <c r="G6" s="323"/>
      <c r="H6" s="323"/>
      <c r="I6" s="323"/>
      <c r="J6" s="323"/>
      <c r="K6" s="323"/>
      <c r="L6" s="323"/>
      <c r="M6" s="323"/>
      <c r="N6" s="331" t="s">
        <v>270</v>
      </c>
      <c r="O6" s="331"/>
      <c r="P6" s="331"/>
      <c r="Q6" s="331"/>
      <c r="R6" s="331"/>
      <c r="S6" s="331" t="s">
        <v>271</v>
      </c>
      <c r="T6" s="331"/>
      <c r="U6" s="331"/>
      <c r="V6" s="331" t="s">
        <v>272</v>
      </c>
      <c r="W6" s="331"/>
      <c r="X6" s="331"/>
      <c r="Y6" s="331"/>
      <c r="Z6" s="331" t="s">
        <v>272</v>
      </c>
      <c r="AA6" s="331"/>
      <c r="AB6" s="331"/>
      <c r="AC6" s="332"/>
      <c r="AD6" s="315"/>
      <c r="AE6" s="173"/>
      <c r="AF6" s="173"/>
      <c r="AG6" s="173"/>
      <c r="AH6" s="173"/>
      <c r="AI6" s="173"/>
      <c r="AJ6" s="173"/>
      <c r="AK6" s="333" t="s">
        <v>273</v>
      </c>
      <c r="AL6" s="333"/>
      <c r="AM6" s="333"/>
      <c r="AN6" s="333"/>
      <c r="AO6" s="333" t="s">
        <v>274</v>
      </c>
      <c r="AP6" s="333"/>
      <c r="AQ6" s="333"/>
      <c r="AR6" s="333"/>
      <c r="AS6" s="333"/>
      <c r="AT6" s="333" t="s">
        <v>275</v>
      </c>
      <c r="AU6" s="333"/>
      <c r="AV6" s="333"/>
      <c r="AW6" s="333"/>
      <c r="AX6" s="333" t="s">
        <v>270</v>
      </c>
      <c r="AY6" s="333"/>
      <c r="AZ6" s="333"/>
      <c r="BA6" s="333"/>
      <c r="BB6" s="333" t="s">
        <v>271</v>
      </c>
      <c r="BC6" s="333"/>
      <c r="BD6" s="333"/>
      <c r="BE6" s="333"/>
      <c r="BF6" s="334"/>
    </row>
    <row r="7" spans="1:58" ht="6" customHeight="1">
      <c r="A7" s="335"/>
      <c r="B7" s="336"/>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231"/>
      <c r="AF7" s="231"/>
      <c r="AG7" s="337"/>
      <c r="AH7" s="231"/>
      <c r="AI7" s="231"/>
      <c r="AJ7" s="231"/>
      <c r="AK7" s="337"/>
      <c r="AL7" s="231"/>
      <c r="AM7" s="231"/>
      <c r="AN7" s="231"/>
      <c r="AO7" s="337"/>
      <c r="AP7" s="231"/>
      <c r="AQ7" s="231"/>
      <c r="AR7" s="231"/>
      <c r="AS7" s="231"/>
      <c r="AT7" s="337"/>
      <c r="AU7" s="231"/>
      <c r="AV7" s="231"/>
      <c r="AW7" s="231"/>
      <c r="AX7" s="337"/>
      <c r="AY7" s="231"/>
      <c r="AZ7" s="231"/>
      <c r="BA7" s="231"/>
      <c r="BB7" s="337"/>
      <c r="BC7" s="231"/>
      <c r="BD7" s="231"/>
      <c r="BE7" s="231"/>
      <c r="BF7" s="231"/>
    </row>
    <row r="8" spans="1:58" s="42" customFormat="1" ht="16.5" customHeight="1">
      <c r="A8" s="116" t="s">
        <v>74</v>
      </c>
      <c r="B8" s="117"/>
      <c r="C8" s="161">
        <v>238</v>
      </c>
      <c r="D8" s="162" t="s">
        <v>276</v>
      </c>
      <c r="E8" s="338">
        <v>292</v>
      </c>
      <c r="F8" s="338"/>
      <c r="G8" s="161">
        <v>233</v>
      </c>
      <c r="H8" s="162" t="s">
        <v>276</v>
      </c>
      <c r="I8" s="161">
        <v>272</v>
      </c>
      <c r="J8" s="339">
        <v>3507</v>
      </c>
      <c r="K8" s="339">
        <v>0</v>
      </c>
      <c r="L8" s="162" t="s">
        <v>276</v>
      </c>
      <c r="M8" s="161">
        <v>4488</v>
      </c>
      <c r="N8" s="339">
        <v>836</v>
      </c>
      <c r="O8" s="339"/>
      <c r="P8" s="162" t="s">
        <v>276</v>
      </c>
      <c r="Q8" s="339">
        <v>1038</v>
      </c>
      <c r="R8" s="339"/>
      <c r="S8" s="161">
        <v>542</v>
      </c>
      <c r="T8" s="162" t="s">
        <v>276</v>
      </c>
      <c r="U8" s="161">
        <v>689</v>
      </c>
      <c r="V8" s="339">
        <v>1120</v>
      </c>
      <c r="W8" s="339"/>
      <c r="X8" s="162" t="s">
        <v>276</v>
      </c>
      <c r="Y8" s="161">
        <v>1380</v>
      </c>
      <c r="Z8" s="339">
        <v>1009</v>
      </c>
      <c r="AA8" s="339"/>
      <c r="AB8" s="162" t="s">
        <v>276</v>
      </c>
      <c r="AC8" s="161">
        <v>1381</v>
      </c>
      <c r="AD8" s="163">
        <v>180</v>
      </c>
      <c r="AE8" s="162" t="s">
        <v>276</v>
      </c>
      <c r="AF8" s="163">
        <v>336</v>
      </c>
      <c r="AG8" s="161">
        <v>5435</v>
      </c>
      <c r="AH8" s="340" t="s">
        <v>277</v>
      </c>
      <c r="AI8" s="340"/>
      <c r="AJ8" s="161">
        <v>8373</v>
      </c>
      <c r="AK8" s="163">
        <v>923</v>
      </c>
      <c r="AL8" s="340" t="s">
        <v>277</v>
      </c>
      <c r="AM8" s="340"/>
      <c r="AN8" s="163">
        <v>2080</v>
      </c>
      <c r="AO8" s="341">
        <v>1364</v>
      </c>
      <c r="AP8" s="341"/>
      <c r="AQ8" s="340" t="s">
        <v>277</v>
      </c>
      <c r="AR8" s="340"/>
      <c r="AS8" s="163">
        <v>2787</v>
      </c>
      <c r="AT8" s="163">
        <v>1643</v>
      </c>
      <c r="AU8" s="340" t="s">
        <v>277</v>
      </c>
      <c r="AV8" s="340"/>
      <c r="AW8" s="163">
        <v>1756</v>
      </c>
      <c r="AX8" s="163">
        <v>909</v>
      </c>
      <c r="AY8" s="340" t="s">
        <v>277</v>
      </c>
      <c r="AZ8" s="340"/>
      <c r="BA8" s="163">
        <v>1049</v>
      </c>
      <c r="BB8" s="341">
        <v>596</v>
      </c>
      <c r="BC8" s="341"/>
      <c r="BD8" s="340" t="s">
        <v>277</v>
      </c>
      <c r="BE8" s="340"/>
      <c r="BF8" s="163">
        <v>701</v>
      </c>
    </row>
    <row r="9" spans="1:58" s="42" customFormat="1" ht="16.5" customHeight="1">
      <c r="A9" s="116"/>
      <c r="B9" s="117"/>
      <c r="C9" s="342">
        <v>81.5068493150685</v>
      </c>
      <c r="D9" s="343"/>
      <c r="E9" s="343"/>
      <c r="F9" s="343"/>
      <c r="G9" s="343">
        <v>85.7</v>
      </c>
      <c r="H9" s="343"/>
      <c r="I9" s="343"/>
      <c r="J9" s="343">
        <v>78.1</v>
      </c>
      <c r="K9" s="343">
        <v>0</v>
      </c>
      <c r="L9" s="343"/>
      <c r="M9" s="343"/>
      <c r="N9" s="343">
        <v>80.5</v>
      </c>
      <c r="O9" s="343">
        <v>0</v>
      </c>
      <c r="P9" s="343"/>
      <c r="Q9" s="343"/>
      <c r="R9" s="343"/>
      <c r="S9" s="343">
        <v>78.7</v>
      </c>
      <c r="T9" s="343"/>
      <c r="U9" s="343"/>
      <c r="V9" s="343">
        <v>81.2</v>
      </c>
      <c r="W9" s="343">
        <v>0</v>
      </c>
      <c r="X9" s="343"/>
      <c r="Y9" s="343"/>
      <c r="Z9" s="343">
        <v>73.1</v>
      </c>
      <c r="AA9" s="343">
        <v>0</v>
      </c>
      <c r="AB9" s="343"/>
      <c r="AC9" s="343"/>
      <c r="AD9" s="343">
        <v>53.6</v>
      </c>
      <c r="AE9" s="343" t="e">
        <v>#VALUE!</v>
      </c>
      <c r="AF9" s="343"/>
      <c r="AG9" s="343">
        <v>64.9</v>
      </c>
      <c r="AH9" s="343"/>
      <c r="AI9" s="343">
        <v>0</v>
      </c>
      <c r="AJ9" s="343"/>
      <c r="AK9" s="343">
        <v>44.4</v>
      </c>
      <c r="AL9" s="343"/>
      <c r="AM9" s="343">
        <v>0</v>
      </c>
      <c r="AN9" s="343"/>
      <c r="AO9" s="343">
        <v>48.9</v>
      </c>
      <c r="AP9" s="343"/>
      <c r="AQ9" s="343" t="e">
        <v>#VALUE!</v>
      </c>
      <c r="AR9" s="343"/>
      <c r="AS9" s="343"/>
      <c r="AT9" s="343">
        <v>93.6</v>
      </c>
      <c r="AU9" s="343" t="e">
        <v>#VALUE!</v>
      </c>
      <c r="AV9" s="343"/>
      <c r="AW9" s="343"/>
      <c r="AX9" s="343">
        <v>86.6</v>
      </c>
      <c r="AY9" s="343" t="e">
        <v>#VALUE!</v>
      </c>
      <c r="AZ9" s="343"/>
      <c r="BA9" s="343"/>
      <c r="BB9" s="343">
        <v>85</v>
      </c>
      <c r="BC9" s="343" t="e">
        <v>#DIV/0!</v>
      </c>
      <c r="BD9" s="343"/>
      <c r="BE9" s="343"/>
      <c r="BF9" s="343"/>
    </row>
    <row r="10" spans="1:58" s="42" customFormat="1" ht="16.5" customHeight="1">
      <c r="A10" s="116" t="s">
        <v>75</v>
      </c>
      <c r="B10" s="117"/>
      <c r="C10" s="161">
        <v>230</v>
      </c>
      <c r="D10" s="162" t="s">
        <v>277</v>
      </c>
      <c r="E10" s="339">
        <v>295</v>
      </c>
      <c r="F10" s="339"/>
      <c r="G10" s="161">
        <v>218</v>
      </c>
      <c r="H10" s="162" t="s">
        <v>277</v>
      </c>
      <c r="I10" s="161">
        <v>253</v>
      </c>
      <c r="J10" s="339">
        <v>3476</v>
      </c>
      <c r="K10" s="339">
        <v>0</v>
      </c>
      <c r="L10" s="162" t="s">
        <v>277</v>
      </c>
      <c r="M10" s="161">
        <v>4519</v>
      </c>
      <c r="N10" s="339">
        <v>814</v>
      </c>
      <c r="O10" s="339"/>
      <c r="P10" s="162" t="s">
        <v>277</v>
      </c>
      <c r="Q10" s="339">
        <v>1042</v>
      </c>
      <c r="R10" s="339"/>
      <c r="S10" s="161">
        <v>557</v>
      </c>
      <c r="T10" s="162" t="s">
        <v>277</v>
      </c>
      <c r="U10" s="161">
        <v>695</v>
      </c>
      <c r="V10" s="339">
        <v>1087</v>
      </c>
      <c r="W10" s="339"/>
      <c r="X10" s="162" t="s">
        <v>277</v>
      </c>
      <c r="Y10" s="161">
        <v>1389</v>
      </c>
      <c r="Z10" s="339">
        <v>1018</v>
      </c>
      <c r="AA10" s="339"/>
      <c r="AB10" s="162" t="s">
        <v>277</v>
      </c>
      <c r="AC10" s="161">
        <v>1393</v>
      </c>
      <c r="AD10" s="163">
        <v>173</v>
      </c>
      <c r="AE10" s="164" t="s">
        <v>277</v>
      </c>
      <c r="AF10" s="163">
        <v>331</v>
      </c>
      <c r="AG10" s="165">
        <v>5277</v>
      </c>
      <c r="AH10" s="340" t="s">
        <v>277</v>
      </c>
      <c r="AI10" s="340"/>
      <c r="AJ10" s="165">
        <v>8193</v>
      </c>
      <c r="AK10" s="163">
        <v>956</v>
      </c>
      <c r="AL10" s="340" t="s">
        <v>277</v>
      </c>
      <c r="AM10" s="340"/>
      <c r="AN10" s="163">
        <v>2044</v>
      </c>
      <c r="AO10" s="341">
        <v>1233</v>
      </c>
      <c r="AP10" s="344"/>
      <c r="AQ10" s="340" t="s">
        <v>277</v>
      </c>
      <c r="AR10" s="340"/>
      <c r="AS10" s="163">
        <v>2696</v>
      </c>
      <c r="AT10" s="163">
        <v>1578</v>
      </c>
      <c r="AU10" s="340" t="s">
        <v>277</v>
      </c>
      <c r="AV10" s="340"/>
      <c r="AW10" s="163">
        <v>1727</v>
      </c>
      <c r="AX10" s="163">
        <v>909</v>
      </c>
      <c r="AY10" s="340" t="s">
        <v>277</v>
      </c>
      <c r="AZ10" s="340"/>
      <c r="BA10" s="163">
        <v>1040</v>
      </c>
      <c r="BB10" s="341">
        <v>601</v>
      </c>
      <c r="BC10" s="344"/>
      <c r="BD10" s="340" t="s">
        <v>277</v>
      </c>
      <c r="BE10" s="340"/>
      <c r="BF10" s="163">
        <v>686</v>
      </c>
    </row>
    <row r="11" spans="1:58" s="42" customFormat="1" ht="16.5" customHeight="1">
      <c r="A11" s="116"/>
      <c r="B11" s="117"/>
      <c r="C11" s="342">
        <v>77.96610169491525</v>
      </c>
      <c r="D11" s="343"/>
      <c r="E11" s="343"/>
      <c r="F11" s="343"/>
      <c r="G11" s="343">
        <v>86.16600790513834</v>
      </c>
      <c r="H11" s="343"/>
      <c r="I11" s="343"/>
      <c r="J11" s="343">
        <v>76.91967249391458</v>
      </c>
      <c r="K11" s="343">
        <v>0</v>
      </c>
      <c r="L11" s="343"/>
      <c r="M11" s="343"/>
      <c r="N11" s="343">
        <v>78.1190019193858</v>
      </c>
      <c r="O11" s="343">
        <v>0</v>
      </c>
      <c r="P11" s="343"/>
      <c r="Q11" s="343"/>
      <c r="R11" s="343"/>
      <c r="S11" s="343">
        <v>80.14388489208632</v>
      </c>
      <c r="T11" s="343"/>
      <c r="U11" s="343"/>
      <c r="V11" s="343">
        <v>78.25773938084953</v>
      </c>
      <c r="W11" s="343">
        <v>0</v>
      </c>
      <c r="X11" s="343"/>
      <c r="Y11" s="343"/>
      <c r="Z11" s="343">
        <v>73.07968413496052</v>
      </c>
      <c r="AA11" s="343">
        <v>0</v>
      </c>
      <c r="AB11" s="343"/>
      <c r="AC11" s="343"/>
      <c r="AD11" s="343">
        <v>52.26586102719033</v>
      </c>
      <c r="AE11" s="343" t="e">
        <v>#VALUE!</v>
      </c>
      <c r="AF11" s="343"/>
      <c r="AG11" s="343">
        <v>64.40864152325155</v>
      </c>
      <c r="AH11" s="343"/>
      <c r="AI11" s="343">
        <v>0</v>
      </c>
      <c r="AJ11" s="343"/>
      <c r="AK11" s="343">
        <v>46.771037181996086</v>
      </c>
      <c r="AL11" s="343"/>
      <c r="AM11" s="343">
        <v>0</v>
      </c>
      <c r="AN11" s="343"/>
      <c r="AO11" s="343">
        <v>45.73442136498516</v>
      </c>
      <c r="AP11" s="343"/>
      <c r="AQ11" s="343" t="e">
        <v>#VALUE!</v>
      </c>
      <c r="AR11" s="343"/>
      <c r="AS11" s="343"/>
      <c r="AT11" s="343">
        <v>91.37232194557036</v>
      </c>
      <c r="AU11" s="343" t="e">
        <v>#VALUE!</v>
      </c>
      <c r="AV11" s="343"/>
      <c r="AW11" s="343"/>
      <c r="AX11" s="343">
        <v>87.40384615384616</v>
      </c>
      <c r="AY11" s="343" t="e">
        <v>#VALUE!</v>
      </c>
      <c r="AZ11" s="343"/>
      <c r="BA11" s="343"/>
      <c r="BB11" s="343">
        <v>87.60932944606414</v>
      </c>
      <c r="BC11" s="343"/>
      <c r="BD11" s="343" t="e">
        <v>#VALUE!</v>
      </c>
      <c r="BE11" s="343"/>
      <c r="BF11" s="343"/>
    </row>
    <row r="12" spans="1:58" s="42" customFormat="1" ht="16.5" customHeight="1">
      <c r="A12" s="116" t="s">
        <v>67</v>
      </c>
      <c r="B12" s="117"/>
      <c r="C12" s="161">
        <v>242</v>
      </c>
      <c r="D12" s="162" t="s">
        <v>277</v>
      </c>
      <c r="E12" s="339">
        <v>299</v>
      </c>
      <c r="F12" s="339"/>
      <c r="G12" s="161">
        <v>248</v>
      </c>
      <c r="H12" s="162" t="s">
        <v>277</v>
      </c>
      <c r="I12" s="161">
        <v>291</v>
      </c>
      <c r="J12" s="339">
        <v>3457</v>
      </c>
      <c r="K12" s="339"/>
      <c r="L12" s="162" t="s">
        <v>277</v>
      </c>
      <c r="M12" s="161">
        <v>4553</v>
      </c>
      <c r="N12" s="339">
        <v>816</v>
      </c>
      <c r="O12" s="339"/>
      <c r="P12" s="162" t="s">
        <v>277</v>
      </c>
      <c r="Q12" s="339">
        <v>1048</v>
      </c>
      <c r="R12" s="339"/>
      <c r="S12" s="161">
        <v>563</v>
      </c>
      <c r="T12" s="162" t="s">
        <v>277</v>
      </c>
      <c r="U12" s="161">
        <v>700</v>
      </c>
      <c r="V12" s="339">
        <v>1069</v>
      </c>
      <c r="W12" s="339"/>
      <c r="X12" s="162" t="s">
        <v>277</v>
      </c>
      <c r="Y12" s="161">
        <v>1403</v>
      </c>
      <c r="Z12" s="339">
        <v>1009</v>
      </c>
      <c r="AA12" s="339"/>
      <c r="AB12" s="162" t="s">
        <v>277</v>
      </c>
      <c r="AC12" s="161">
        <v>1402</v>
      </c>
      <c r="AD12" s="163">
        <v>189</v>
      </c>
      <c r="AE12" s="162" t="s">
        <v>277</v>
      </c>
      <c r="AF12" s="163">
        <v>327</v>
      </c>
      <c r="AG12" s="161">
        <v>5314</v>
      </c>
      <c r="AH12" s="345" t="s">
        <v>277</v>
      </c>
      <c r="AI12" s="345"/>
      <c r="AJ12" s="161">
        <v>8313</v>
      </c>
      <c r="AK12" s="163">
        <v>890</v>
      </c>
      <c r="AL12" s="340" t="s">
        <v>277</v>
      </c>
      <c r="AM12" s="340"/>
      <c r="AN12" s="163">
        <v>2066</v>
      </c>
      <c r="AO12" s="341">
        <v>1364</v>
      </c>
      <c r="AP12" s="344"/>
      <c r="AQ12" s="340" t="s">
        <v>277</v>
      </c>
      <c r="AR12" s="340"/>
      <c r="AS12" s="163">
        <v>2757</v>
      </c>
      <c r="AT12" s="163">
        <v>1583</v>
      </c>
      <c r="AU12" s="345" t="s">
        <v>277</v>
      </c>
      <c r="AV12" s="345"/>
      <c r="AW12" s="163">
        <v>1759</v>
      </c>
      <c r="AX12" s="163">
        <v>879</v>
      </c>
      <c r="AY12" s="345" t="s">
        <v>277</v>
      </c>
      <c r="AZ12" s="345"/>
      <c r="BA12" s="163">
        <v>1040</v>
      </c>
      <c r="BB12" s="341">
        <v>598</v>
      </c>
      <c r="BC12" s="344"/>
      <c r="BD12" s="345" t="s">
        <v>277</v>
      </c>
      <c r="BE12" s="345"/>
      <c r="BF12" s="163">
        <v>691</v>
      </c>
    </row>
    <row r="13" spans="1:58" s="42" customFormat="1" ht="16.5" customHeight="1">
      <c r="A13" s="116"/>
      <c r="B13" s="117"/>
      <c r="C13" s="342">
        <v>80.9</v>
      </c>
      <c r="D13" s="343"/>
      <c r="E13" s="343"/>
      <c r="F13" s="343"/>
      <c r="G13" s="343">
        <v>85.2</v>
      </c>
      <c r="H13" s="343"/>
      <c r="I13" s="343"/>
      <c r="J13" s="343">
        <v>75.9</v>
      </c>
      <c r="K13" s="343"/>
      <c r="L13" s="343"/>
      <c r="M13" s="343"/>
      <c r="N13" s="343">
        <v>77.9</v>
      </c>
      <c r="O13" s="343"/>
      <c r="P13" s="343"/>
      <c r="Q13" s="343"/>
      <c r="R13" s="343"/>
      <c r="S13" s="343">
        <v>80.4</v>
      </c>
      <c r="T13" s="343"/>
      <c r="U13" s="343"/>
      <c r="V13" s="343">
        <v>76.2</v>
      </c>
      <c r="W13" s="343"/>
      <c r="X13" s="343"/>
      <c r="Y13" s="343"/>
      <c r="Z13" s="343">
        <v>72</v>
      </c>
      <c r="AA13" s="343"/>
      <c r="AB13" s="343"/>
      <c r="AC13" s="343"/>
      <c r="AD13" s="343">
        <v>57.8</v>
      </c>
      <c r="AE13" s="343"/>
      <c r="AF13" s="343"/>
      <c r="AG13" s="343">
        <v>63.9</v>
      </c>
      <c r="AH13" s="343"/>
      <c r="AI13" s="343"/>
      <c r="AJ13" s="343"/>
      <c r="AK13" s="343">
        <v>43.1</v>
      </c>
      <c r="AL13" s="343"/>
      <c r="AM13" s="343"/>
      <c r="AN13" s="343"/>
      <c r="AO13" s="343">
        <v>49.5</v>
      </c>
      <c r="AP13" s="343"/>
      <c r="AQ13" s="343"/>
      <c r="AR13" s="343"/>
      <c r="AS13" s="343"/>
      <c r="AT13" s="343">
        <v>90</v>
      </c>
      <c r="AU13" s="343"/>
      <c r="AV13" s="343"/>
      <c r="AW13" s="343"/>
      <c r="AX13" s="343">
        <v>84.5</v>
      </c>
      <c r="AY13" s="343"/>
      <c r="AZ13" s="343"/>
      <c r="BA13" s="343"/>
      <c r="BB13" s="343">
        <v>86.5</v>
      </c>
      <c r="BC13" s="343"/>
      <c r="BD13" s="343"/>
      <c r="BE13" s="343"/>
      <c r="BF13" s="343"/>
    </row>
    <row r="14" spans="1:58" s="42" customFormat="1" ht="16.5" customHeight="1">
      <c r="A14" s="116" t="s">
        <v>76</v>
      </c>
      <c r="B14" s="117"/>
      <c r="C14" s="161">
        <v>255</v>
      </c>
      <c r="D14" s="162" t="s">
        <v>276</v>
      </c>
      <c r="E14" s="339">
        <v>297</v>
      </c>
      <c r="F14" s="339"/>
      <c r="G14" s="161">
        <v>245</v>
      </c>
      <c r="H14" s="162" t="s">
        <v>277</v>
      </c>
      <c r="I14" s="161">
        <v>319</v>
      </c>
      <c r="J14" s="339">
        <v>3379</v>
      </c>
      <c r="K14" s="339"/>
      <c r="L14" s="162" t="s">
        <v>277</v>
      </c>
      <c r="M14" s="161">
        <v>4497</v>
      </c>
      <c r="N14" s="339">
        <v>804</v>
      </c>
      <c r="O14" s="339"/>
      <c r="P14" s="162" t="s">
        <v>277</v>
      </c>
      <c r="Q14" s="339">
        <v>1035</v>
      </c>
      <c r="R14" s="339"/>
      <c r="S14" s="161">
        <v>550</v>
      </c>
      <c r="T14" s="162" t="s">
        <v>277</v>
      </c>
      <c r="U14" s="161">
        <v>694</v>
      </c>
      <c r="V14" s="339">
        <v>1056</v>
      </c>
      <c r="W14" s="339"/>
      <c r="X14" s="162" t="s">
        <v>277</v>
      </c>
      <c r="Y14" s="161">
        <v>1380</v>
      </c>
      <c r="Z14" s="339">
        <v>969</v>
      </c>
      <c r="AA14" s="339"/>
      <c r="AB14" s="162" t="s">
        <v>277</v>
      </c>
      <c r="AC14" s="161">
        <v>1388</v>
      </c>
      <c r="AD14" s="163">
        <v>152</v>
      </c>
      <c r="AE14" s="162" t="s">
        <v>277</v>
      </c>
      <c r="AF14" s="163">
        <v>332</v>
      </c>
      <c r="AG14" s="161">
        <v>5195</v>
      </c>
      <c r="AH14" s="345" t="s">
        <v>277</v>
      </c>
      <c r="AI14" s="345"/>
      <c r="AJ14" s="161">
        <v>8326</v>
      </c>
      <c r="AK14" s="163">
        <v>891</v>
      </c>
      <c r="AL14" s="340" t="s">
        <v>277</v>
      </c>
      <c r="AM14" s="340"/>
      <c r="AN14" s="163">
        <v>2072</v>
      </c>
      <c r="AO14" s="341">
        <v>1267</v>
      </c>
      <c r="AP14" s="341"/>
      <c r="AQ14" s="340" t="s">
        <v>277</v>
      </c>
      <c r="AR14" s="340"/>
      <c r="AS14" s="163">
        <v>2757</v>
      </c>
      <c r="AT14" s="163">
        <v>1554</v>
      </c>
      <c r="AU14" s="345" t="s">
        <v>277</v>
      </c>
      <c r="AV14" s="345"/>
      <c r="AW14" s="163">
        <v>1752</v>
      </c>
      <c r="AX14" s="163">
        <v>897</v>
      </c>
      <c r="AY14" s="345" t="s">
        <v>277</v>
      </c>
      <c r="AZ14" s="345"/>
      <c r="BA14" s="163">
        <v>1046</v>
      </c>
      <c r="BB14" s="341">
        <v>586</v>
      </c>
      <c r="BC14" s="344"/>
      <c r="BD14" s="345" t="s">
        <v>277</v>
      </c>
      <c r="BE14" s="345"/>
      <c r="BF14" s="163">
        <v>699</v>
      </c>
    </row>
    <row r="15" spans="1:58" s="42" customFormat="1" ht="16.5" customHeight="1">
      <c r="A15" s="116"/>
      <c r="B15" s="117"/>
      <c r="C15" s="342">
        <v>85.9</v>
      </c>
      <c r="D15" s="343"/>
      <c r="E15" s="343"/>
      <c r="F15" s="343"/>
      <c r="G15" s="343">
        <v>76.8</v>
      </c>
      <c r="H15" s="343"/>
      <c r="I15" s="343"/>
      <c r="J15" s="343">
        <v>75.1</v>
      </c>
      <c r="K15" s="343"/>
      <c r="L15" s="343"/>
      <c r="M15" s="343"/>
      <c r="N15" s="346">
        <v>77.7</v>
      </c>
      <c r="O15" s="346"/>
      <c r="P15" s="346"/>
      <c r="Q15" s="346"/>
      <c r="R15" s="346"/>
      <c r="S15" s="343">
        <v>79.3</v>
      </c>
      <c r="T15" s="343"/>
      <c r="U15" s="343"/>
      <c r="V15" s="343">
        <v>76.5</v>
      </c>
      <c r="W15" s="343"/>
      <c r="X15" s="343"/>
      <c r="Y15" s="343"/>
      <c r="Z15" s="343">
        <v>69.8</v>
      </c>
      <c r="AA15" s="343"/>
      <c r="AB15" s="343"/>
      <c r="AC15" s="343"/>
      <c r="AD15" s="343">
        <v>45.8</v>
      </c>
      <c r="AE15" s="343"/>
      <c r="AF15" s="343"/>
      <c r="AG15" s="343">
        <v>62.4</v>
      </c>
      <c r="AH15" s="343"/>
      <c r="AI15" s="343"/>
      <c r="AJ15" s="343"/>
      <c r="AK15" s="343">
        <v>43</v>
      </c>
      <c r="AL15" s="343"/>
      <c r="AM15" s="343"/>
      <c r="AN15" s="343"/>
      <c r="AO15" s="346">
        <v>46</v>
      </c>
      <c r="AP15" s="346"/>
      <c r="AQ15" s="346"/>
      <c r="AR15" s="346"/>
      <c r="AS15" s="346"/>
      <c r="AT15" s="343">
        <v>88.7</v>
      </c>
      <c r="AU15" s="343"/>
      <c r="AV15" s="343"/>
      <c r="AW15" s="343"/>
      <c r="AX15" s="343">
        <v>85.8</v>
      </c>
      <c r="AY15" s="343"/>
      <c r="AZ15" s="343"/>
      <c r="BA15" s="343"/>
      <c r="BB15" s="346">
        <v>83.8</v>
      </c>
      <c r="BC15" s="346"/>
      <c r="BD15" s="346"/>
      <c r="BE15" s="346"/>
      <c r="BF15" s="346"/>
    </row>
    <row r="16" spans="1:58" s="45" customFormat="1" ht="16.5" customHeight="1">
      <c r="A16" s="244" t="s">
        <v>77</v>
      </c>
      <c r="B16" s="121"/>
      <c r="C16" s="166">
        <f>SUM(C19:F30)</f>
        <v>222</v>
      </c>
      <c r="D16" s="167" t="s">
        <v>277</v>
      </c>
      <c r="E16" s="347">
        <v>296</v>
      </c>
      <c r="F16" s="347"/>
      <c r="G16" s="166">
        <f>SUM(G19:I30)</f>
        <v>198</v>
      </c>
      <c r="H16" s="167" t="s">
        <v>277</v>
      </c>
      <c r="I16" s="166">
        <v>318</v>
      </c>
      <c r="J16" s="347">
        <f>SUM(J19:M30)</f>
        <v>3070</v>
      </c>
      <c r="K16" s="347"/>
      <c r="L16" s="167" t="s">
        <v>277</v>
      </c>
      <c r="M16" s="166">
        <v>4543</v>
      </c>
      <c r="N16" s="347">
        <f>SUM(N19:R30)</f>
        <v>766</v>
      </c>
      <c r="O16" s="347"/>
      <c r="P16" s="167" t="s">
        <v>277</v>
      </c>
      <c r="Q16" s="347">
        <v>1047</v>
      </c>
      <c r="R16" s="347"/>
      <c r="S16" s="166">
        <f>SUM(S19:U30)</f>
        <v>517</v>
      </c>
      <c r="T16" s="167" t="s">
        <v>277</v>
      </c>
      <c r="U16" s="166">
        <v>700</v>
      </c>
      <c r="V16" s="347">
        <f>SUM(V19:Y30)</f>
        <v>939</v>
      </c>
      <c r="W16" s="347"/>
      <c r="X16" s="167" t="s">
        <v>277</v>
      </c>
      <c r="Y16" s="166">
        <v>1397</v>
      </c>
      <c r="Z16" s="347">
        <f>SUM(Z19:AC30)</f>
        <v>848</v>
      </c>
      <c r="AA16" s="347"/>
      <c r="AB16" s="167" t="s">
        <v>277</v>
      </c>
      <c r="AC16" s="166">
        <v>1399</v>
      </c>
      <c r="AD16" s="175">
        <f>SUM(AD19:AF30)</f>
        <v>137</v>
      </c>
      <c r="AE16" s="167" t="s">
        <v>277</v>
      </c>
      <c r="AF16" s="175">
        <v>344</v>
      </c>
      <c r="AG16" s="166">
        <f>SUM(AG19:AJ30)</f>
        <v>5125</v>
      </c>
      <c r="AH16" s="348" t="s">
        <v>277</v>
      </c>
      <c r="AI16" s="348"/>
      <c r="AJ16" s="166">
        <v>8199</v>
      </c>
      <c r="AK16" s="175">
        <f>SUM(AK19:AN30)</f>
        <v>897</v>
      </c>
      <c r="AL16" s="349" t="s">
        <v>277</v>
      </c>
      <c r="AM16" s="349"/>
      <c r="AN16" s="175">
        <v>2060</v>
      </c>
      <c r="AO16" s="350">
        <f>SUM(AO19:AS30)</f>
        <v>1186</v>
      </c>
      <c r="AP16" s="350"/>
      <c r="AQ16" s="349" t="s">
        <v>277</v>
      </c>
      <c r="AR16" s="349"/>
      <c r="AS16" s="175">
        <v>2624</v>
      </c>
      <c r="AT16" s="175">
        <f>SUM(AT19:AW30)</f>
        <v>1560</v>
      </c>
      <c r="AU16" s="348" t="s">
        <v>277</v>
      </c>
      <c r="AV16" s="348"/>
      <c r="AW16" s="175">
        <v>1765</v>
      </c>
      <c r="AX16" s="175">
        <f>SUM(AX19:BA30)</f>
        <v>886</v>
      </c>
      <c r="AY16" s="348" t="s">
        <v>277</v>
      </c>
      <c r="AZ16" s="348"/>
      <c r="BA16" s="175">
        <v>1049</v>
      </c>
      <c r="BB16" s="350">
        <f>SUM(BB19:BF30)</f>
        <v>596</v>
      </c>
      <c r="BC16" s="351"/>
      <c r="BD16" s="348" t="s">
        <v>277</v>
      </c>
      <c r="BE16" s="348"/>
      <c r="BF16" s="175">
        <v>701</v>
      </c>
    </row>
    <row r="17" spans="1:58" s="45" customFormat="1" ht="16.5" customHeight="1">
      <c r="A17" s="244"/>
      <c r="B17" s="121"/>
      <c r="C17" s="352">
        <v>75</v>
      </c>
      <c r="D17" s="353"/>
      <c r="E17" s="353"/>
      <c r="F17" s="353"/>
      <c r="G17" s="353">
        <v>62.3</v>
      </c>
      <c r="H17" s="353"/>
      <c r="I17" s="353"/>
      <c r="J17" s="353">
        <v>67.6</v>
      </c>
      <c r="K17" s="353"/>
      <c r="L17" s="353"/>
      <c r="M17" s="353"/>
      <c r="N17" s="354">
        <v>73.2</v>
      </c>
      <c r="O17" s="354"/>
      <c r="P17" s="354"/>
      <c r="Q17" s="354"/>
      <c r="R17" s="354"/>
      <c r="S17" s="353">
        <v>73.9</v>
      </c>
      <c r="T17" s="353"/>
      <c r="U17" s="353"/>
      <c r="V17" s="353">
        <v>67.2</v>
      </c>
      <c r="W17" s="353"/>
      <c r="X17" s="353"/>
      <c r="Y17" s="353"/>
      <c r="Z17" s="353">
        <v>60.6</v>
      </c>
      <c r="AA17" s="353"/>
      <c r="AB17" s="353"/>
      <c r="AC17" s="353"/>
      <c r="AD17" s="353">
        <v>39.8</v>
      </c>
      <c r="AE17" s="353"/>
      <c r="AF17" s="353"/>
      <c r="AG17" s="353">
        <v>62.5</v>
      </c>
      <c r="AH17" s="353"/>
      <c r="AI17" s="353"/>
      <c r="AJ17" s="353"/>
      <c r="AK17" s="353">
        <v>43.5</v>
      </c>
      <c r="AL17" s="353"/>
      <c r="AM17" s="353"/>
      <c r="AN17" s="353"/>
      <c r="AO17" s="354">
        <v>45.2</v>
      </c>
      <c r="AP17" s="354"/>
      <c r="AQ17" s="354"/>
      <c r="AR17" s="354"/>
      <c r="AS17" s="354"/>
      <c r="AT17" s="353">
        <v>88.4</v>
      </c>
      <c r="AU17" s="353"/>
      <c r="AV17" s="353"/>
      <c r="AW17" s="353"/>
      <c r="AX17" s="353">
        <v>84.5</v>
      </c>
      <c r="AY17" s="353"/>
      <c r="AZ17" s="353"/>
      <c r="BA17" s="353"/>
      <c r="BB17" s="354">
        <v>85</v>
      </c>
      <c r="BC17" s="354"/>
      <c r="BD17" s="354"/>
      <c r="BE17" s="354"/>
      <c r="BF17" s="354"/>
    </row>
    <row r="18" spans="1:58" ht="6" customHeight="1">
      <c r="A18" s="3"/>
      <c r="B18" s="56"/>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4"/>
      <c r="AF18" s="344"/>
      <c r="AG18" s="343"/>
      <c r="AH18" s="344"/>
      <c r="AI18" s="344"/>
      <c r="AJ18" s="344"/>
      <c r="AK18" s="343"/>
      <c r="AL18" s="344"/>
      <c r="AM18" s="344"/>
      <c r="AN18" s="344"/>
      <c r="AO18" s="343"/>
      <c r="AP18" s="344"/>
      <c r="AQ18" s="344"/>
      <c r="AR18" s="344"/>
      <c r="AS18" s="344"/>
      <c r="AT18" s="343"/>
      <c r="AU18" s="344"/>
      <c r="AV18" s="344"/>
      <c r="AW18" s="344"/>
      <c r="AX18" s="343"/>
      <c r="AY18" s="344"/>
      <c r="AZ18" s="344"/>
      <c r="BA18" s="344"/>
      <c r="BB18" s="343"/>
      <c r="BC18" s="344"/>
      <c r="BD18" s="344"/>
      <c r="BE18" s="344"/>
      <c r="BF18" s="344"/>
    </row>
    <row r="19" spans="1:59" ht="16.5" customHeight="1">
      <c r="A19" s="50" t="s">
        <v>77</v>
      </c>
      <c r="B19" s="145" t="s">
        <v>173</v>
      </c>
      <c r="C19" s="341">
        <v>16</v>
      </c>
      <c r="D19" s="341"/>
      <c r="E19" s="341"/>
      <c r="F19" s="341"/>
      <c r="G19" s="341">
        <v>15</v>
      </c>
      <c r="H19" s="341"/>
      <c r="I19" s="341"/>
      <c r="J19" s="341">
        <f>SUM(N19:AC19)</f>
        <v>243</v>
      </c>
      <c r="K19" s="341"/>
      <c r="L19" s="341"/>
      <c r="M19" s="341"/>
      <c r="N19" s="341">
        <v>57</v>
      </c>
      <c r="O19" s="341"/>
      <c r="P19" s="341"/>
      <c r="Q19" s="341"/>
      <c r="R19" s="341"/>
      <c r="S19" s="341">
        <v>40</v>
      </c>
      <c r="T19" s="341"/>
      <c r="U19" s="341"/>
      <c r="V19" s="341">
        <v>73</v>
      </c>
      <c r="W19" s="341"/>
      <c r="X19" s="341"/>
      <c r="Y19" s="341"/>
      <c r="Z19" s="341">
        <v>73</v>
      </c>
      <c r="AA19" s="341"/>
      <c r="AB19" s="341"/>
      <c r="AC19" s="341"/>
      <c r="AD19" s="341">
        <v>13</v>
      </c>
      <c r="AE19" s="344"/>
      <c r="AF19" s="344"/>
      <c r="AG19" s="341">
        <f>SUM(AK19:BF19)</f>
        <v>409</v>
      </c>
      <c r="AH19" s="344"/>
      <c r="AI19" s="344"/>
      <c r="AJ19" s="344"/>
      <c r="AK19" s="341">
        <v>60</v>
      </c>
      <c r="AL19" s="344"/>
      <c r="AM19" s="344"/>
      <c r="AN19" s="344"/>
      <c r="AO19" s="341">
        <v>78</v>
      </c>
      <c r="AP19" s="344"/>
      <c r="AQ19" s="344"/>
      <c r="AR19" s="344"/>
      <c r="AS19" s="344"/>
      <c r="AT19" s="341">
        <v>137</v>
      </c>
      <c r="AU19" s="344"/>
      <c r="AV19" s="344"/>
      <c r="AW19" s="344"/>
      <c r="AX19" s="341">
        <v>80</v>
      </c>
      <c r="AY19" s="344"/>
      <c r="AZ19" s="344"/>
      <c r="BA19" s="344"/>
      <c r="BB19" s="341">
        <v>54</v>
      </c>
      <c r="BC19" s="344"/>
      <c r="BD19" s="344"/>
      <c r="BE19" s="344"/>
      <c r="BF19" s="344"/>
      <c r="BG19" s="176"/>
    </row>
    <row r="20" spans="1:58" ht="16.5" customHeight="1">
      <c r="A20" s="50"/>
      <c r="B20" s="145" t="s">
        <v>174</v>
      </c>
      <c r="C20" s="341">
        <v>20</v>
      </c>
      <c r="D20" s="341"/>
      <c r="E20" s="341"/>
      <c r="F20" s="341"/>
      <c r="G20" s="341">
        <v>23</v>
      </c>
      <c r="H20" s="341"/>
      <c r="I20" s="341"/>
      <c r="J20" s="341">
        <f aca="true" t="shared" si="0" ref="J20:J30">SUM(N20:AC20)</f>
        <v>257</v>
      </c>
      <c r="K20" s="341"/>
      <c r="L20" s="341"/>
      <c r="M20" s="341"/>
      <c r="N20" s="341">
        <v>63</v>
      </c>
      <c r="O20" s="341"/>
      <c r="P20" s="341"/>
      <c r="Q20" s="341"/>
      <c r="R20" s="341"/>
      <c r="S20" s="341">
        <v>46</v>
      </c>
      <c r="T20" s="341"/>
      <c r="U20" s="341"/>
      <c r="V20" s="341">
        <v>75</v>
      </c>
      <c r="W20" s="341"/>
      <c r="X20" s="341"/>
      <c r="Y20" s="341"/>
      <c r="Z20" s="341">
        <v>73</v>
      </c>
      <c r="AA20" s="341"/>
      <c r="AB20" s="341"/>
      <c r="AC20" s="341"/>
      <c r="AD20" s="341">
        <v>9</v>
      </c>
      <c r="AE20" s="344"/>
      <c r="AF20" s="344"/>
      <c r="AG20" s="341">
        <f aca="true" t="shared" si="1" ref="AG20:AG30">SUM(AK20:BF20)</f>
        <v>416</v>
      </c>
      <c r="AH20" s="344"/>
      <c r="AI20" s="344"/>
      <c r="AJ20" s="344"/>
      <c r="AK20" s="341">
        <v>70</v>
      </c>
      <c r="AL20" s="344"/>
      <c r="AM20" s="344"/>
      <c r="AN20" s="344"/>
      <c r="AO20" s="341">
        <v>83</v>
      </c>
      <c r="AP20" s="344"/>
      <c r="AQ20" s="344"/>
      <c r="AR20" s="344"/>
      <c r="AS20" s="344"/>
      <c r="AT20" s="341">
        <v>140</v>
      </c>
      <c r="AU20" s="344"/>
      <c r="AV20" s="344"/>
      <c r="AW20" s="344"/>
      <c r="AX20" s="341">
        <v>73</v>
      </c>
      <c r="AY20" s="344"/>
      <c r="AZ20" s="344"/>
      <c r="BA20" s="344"/>
      <c r="BB20" s="341">
        <v>50</v>
      </c>
      <c r="BC20" s="344"/>
      <c r="BD20" s="344"/>
      <c r="BE20" s="344"/>
      <c r="BF20" s="344"/>
    </row>
    <row r="21" spans="1:58" ht="16.5" customHeight="1">
      <c r="A21" s="50"/>
      <c r="B21" s="145" t="s">
        <v>203</v>
      </c>
      <c r="C21" s="341">
        <v>15</v>
      </c>
      <c r="D21" s="341"/>
      <c r="E21" s="341"/>
      <c r="F21" s="341"/>
      <c r="G21" s="341">
        <v>21</v>
      </c>
      <c r="H21" s="341"/>
      <c r="I21" s="341"/>
      <c r="J21" s="341">
        <f t="shared" si="0"/>
        <v>265</v>
      </c>
      <c r="K21" s="341"/>
      <c r="L21" s="341"/>
      <c r="M21" s="341"/>
      <c r="N21" s="341">
        <v>63</v>
      </c>
      <c r="O21" s="341"/>
      <c r="P21" s="341"/>
      <c r="Q21" s="341"/>
      <c r="R21" s="341"/>
      <c r="S21" s="341">
        <v>42</v>
      </c>
      <c r="T21" s="341"/>
      <c r="U21" s="341"/>
      <c r="V21" s="341">
        <v>89</v>
      </c>
      <c r="W21" s="341"/>
      <c r="X21" s="341"/>
      <c r="Y21" s="341"/>
      <c r="Z21" s="341">
        <v>71</v>
      </c>
      <c r="AA21" s="341"/>
      <c r="AB21" s="341"/>
      <c r="AC21" s="341"/>
      <c r="AD21" s="341">
        <v>8</v>
      </c>
      <c r="AE21" s="344"/>
      <c r="AF21" s="344"/>
      <c r="AG21" s="341">
        <f t="shared" si="1"/>
        <v>435</v>
      </c>
      <c r="AH21" s="344"/>
      <c r="AI21" s="344"/>
      <c r="AJ21" s="344"/>
      <c r="AK21" s="341">
        <v>67</v>
      </c>
      <c r="AL21" s="344"/>
      <c r="AM21" s="344"/>
      <c r="AN21" s="344"/>
      <c r="AO21" s="341">
        <v>92</v>
      </c>
      <c r="AP21" s="344"/>
      <c r="AQ21" s="344"/>
      <c r="AR21" s="344"/>
      <c r="AS21" s="344"/>
      <c r="AT21" s="341">
        <v>141</v>
      </c>
      <c r="AU21" s="344"/>
      <c r="AV21" s="344"/>
      <c r="AW21" s="344"/>
      <c r="AX21" s="341">
        <v>81</v>
      </c>
      <c r="AY21" s="344"/>
      <c r="AZ21" s="344"/>
      <c r="BA21" s="344"/>
      <c r="BB21" s="341">
        <v>54</v>
      </c>
      <c r="BC21" s="344"/>
      <c r="BD21" s="344"/>
      <c r="BE21" s="344"/>
      <c r="BF21" s="344"/>
    </row>
    <row r="22" spans="1:58" ht="16.5" customHeight="1">
      <c r="A22" s="50"/>
      <c r="B22" s="145" t="s">
        <v>204</v>
      </c>
      <c r="C22" s="341">
        <v>22</v>
      </c>
      <c r="D22" s="341"/>
      <c r="E22" s="341"/>
      <c r="F22" s="341"/>
      <c r="G22" s="341">
        <v>18</v>
      </c>
      <c r="H22" s="341"/>
      <c r="I22" s="341"/>
      <c r="J22" s="341">
        <f t="shared" si="0"/>
        <v>261</v>
      </c>
      <c r="K22" s="341"/>
      <c r="L22" s="341"/>
      <c r="M22" s="341"/>
      <c r="N22" s="341">
        <v>67</v>
      </c>
      <c r="O22" s="341"/>
      <c r="P22" s="341"/>
      <c r="Q22" s="341"/>
      <c r="R22" s="341"/>
      <c r="S22" s="341">
        <v>44</v>
      </c>
      <c r="T22" s="341"/>
      <c r="U22" s="341"/>
      <c r="V22" s="341">
        <v>72</v>
      </c>
      <c r="W22" s="341"/>
      <c r="X22" s="341"/>
      <c r="Y22" s="341"/>
      <c r="Z22" s="341">
        <v>78</v>
      </c>
      <c r="AA22" s="341"/>
      <c r="AB22" s="341"/>
      <c r="AC22" s="341"/>
      <c r="AD22" s="341">
        <v>13</v>
      </c>
      <c r="AE22" s="344"/>
      <c r="AF22" s="344"/>
      <c r="AG22" s="341">
        <f t="shared" si="1"/>
        <v>469</v>
      </c>
      <c r="AH22" s="344"/>
      <c r="AI22" s="344"/>
      <c r="AJ22" s="344"/>
      <c r="AK22" s="341">
        <v>84</v>
      </c>
      <c r="AL22" s="344"/>
      <c r="AM22" s="344"/>
      <c r="AN22" s="344"/>
      <c r="AO22" s="341">
        <v>100</v>
      </c>
      <c r="AP22" s="344"/>
      <c r="AQ22" s="344"/>
      <c r="AR22" s="344"/>
      <c r="AS22" s="344"/>
      <c r="AT22" s="341">
        <v>147</v>
      </c>
      <c r="AU22" s="344"/>
      <c r="AV22" s="344"/>
      <c r="AW22" s="344"/>
      <c r="AX22" s="341">
        <v>81</v>
      </c>
      <c r="AY22" s="344"/>
      <c r="AZ22" s="344"/>
      <c r="BA22" s="344"/>
      <c r="BB22" s="341">
        <v>57</v>
      </c>
      <c r="BC22" s="344"/>
      <c r="BD22" s="344"/>
      <c r="BE22" s="344"/>
      <c r="BF22" s="344"/>
    </row>
    <row r="23" spans="1:58" ht="16.5" customHeight="1">
      <c r="A23" s="50"/>
      <c r="B23" s="145" t="s">
        <v>205</v>
      </c>
      <c r="C23" s="341">
        <v>18</v>
      </c>
      <c r="D23" s="341"/>
      <c r="E23" s="341"/>
      <c r="F23" s="341"/>
      <c r="G23" s="341">
        <v>14</v>
      </c>
      <c r="H23" s="341"/>
      <c r="I23" s="341"/>
      <c r="J23" s="341">
        <f t="shared" si="0"/>
        <v>216</v>
      </c>
      <c r="K23" s="341"/>
      <c r="L23" s="341"/>
      <c r="M23" s="341"/>
      <c r="N23" s="341">
        <v>65</v>
      </c>
      <c r="O23" s="341"/>
      <c r="P23" s="341"/>
      <c r="Q23" s="341"/>
      <c r="R23" s="341"/>
      <c r="S23" s="341">
        <v>42</v>
      </c>
      <c r="T23" s="341"/>
      <c r="U23" s="341"/>
      <c r="V23" s="341">
        <v>57</v>
      </c>
      <c r="W23" s="341"/>
      <c r="X23" s="341"/>
      <c r="Y23" s="341"/>
      <c r="Z23" s="341">
        <v>52</v>
      </c>
      <c r="AA23" s="341"/>
      <c r="AB23" s="341"/>
      <c r="AC23" s="341"/>
      <c r="AD23" s="341">
        <v>7</v>
      </c>
      <c r="AE23" s="344"/>
      <c r="AF23" s="344"/>
      <c r="AG23" s="341">
        <f t="shared" si="1"/>
        <v>466</v>
      </c>
      <c r="AH23" s="344"/>
      <c r="AI23" s="344"/>
      <c r="AJ23" s="344"/>
      <c r="AK23" s="341">
        <v>87</v>
      </c>
      <c r="AL23" s="344"/>
      <c r="AM23" s="344"/>
      <c r="AN23" s="344"/>
      <c r="AO23" s="341">
        <v>135</v>
      </c>
      <c r="AP23" s="344"/>
      <c r="AQ23" s="344"/>
      <c r="AR23" s="344"/>
      <c r="AS23" s="344"/>
      <c r="AT23" s="341">
        <v>123</v>
      </c>
      <c r="AU23" s="344"/>
      <c r="AV23" s="344"/>
      <c r="AW23" s="344"/>
      <c r="AX23" s="341">
        <v>73</v>
      </c>
      <c r="AY23" s="344"/>
      <c r="AZ23" s="344"/>
      <c r="BA23" s="344"/>
      <c r="BB23" s="341">
        <v>48</v>
      </c>
      <c r="BC23" s="344"/>
      <c r="BD23" s="344"/>
      <c r="BE23" s="344"/>
      <c r="BF23" s="344"/>
    </row>
    <row r="24" spans="1:58" ht="16.5" customHeight="1">
      <c r="A24" s="50"/>
      <c r="B24" s="145" t="s">
        <v>206</v>
      </c>
      <c r="C24" s="341">
        <v>15</v>
      </c>
      <c r="D24" s="341"/>
      <c r="E24" s="341"/>
      <c r="F24" s="341"/>
      <c r="G24" s="341">
        <v>17</v>
      </c>
      <c r="H24" s="341"/>
      <c r="I24" s="341"/>
      <c r="J24" s="341">
        <f t="shared" si="0"/>
        <v>242</v>
      </c>
      <c r="K24" s="341"/>
      <c r="L24" s="341"/>
      <c r="M24" s="341"/>
      <c r="N24" s="341">
        <v>58</v>
      </c>
      <c r="O24" s="341"/>
      <c r="P24" s="341"/>
      <c r="Q24" s="341"/>
      <c r="R24" s="341"/>
      <c r="S24" s="341">
        <v>38</v>
      </c>
      <c r="T24" s="341"/>
      <c r="U24" s="341"/>
      <c r="V24" s="341">
        <v>73</v>
      </c>
      <c r="W24" s="341"/>
      <c r="X24" s="341"/>
      <c r="Y24" s="341"/>
      <c r="Z24" s="341">
        <v>73</v>
      </c>
      <c r="AA24" s="341"/>
      <c r="AB24" s="341"/>
      <c r="AC24" s="341"/>
      <c r="AD24" s="341">
        <v>10</v>
      </c>
      <c r="AE24" s="344"/>
      <c r="AF24" s="344"/>
      <c r="AG24" s="341">
        <f t="shared" si="1"/>
        <v>404</v>
      </c>
      <c r="AH24" s="344"/>
      <c r="AI24" s="344"/>
      <c r="AJ24" s="344"/>
      <c r="AK24" s="341">
        <v>72</v>
      </c>
      <c r="AL24" s="344"/>
      <c r="AM24" s="344"/>
      <c r="AN24" s="344"/>
      <c r="AO24" s="341">
        <v>95</v>
      </c>
      <c r="AP24" s="344"/>
      <c r="AQ24" s="344"/>
      <c r="AR24" s="344"/>
      <c r="AS24" s="344"/>
      <c r="AT24" s="341">
        <v>126</v>
      </c>
      <c r="AU24" s="344"/>
      <c r="AV24" s="344"/>
      <c r="AW24" s="344"/>
      <c r="AX24" s="341">
        <v>68</v>
      </c>
      <c r="AY24" s="344"/>
      <c r="AZ24" s="344"/>
      <c r="BA24" s="344"/>
      <c r="BB24" s="341">
        <v>43</v>
      </c>
      <c r="BC24" s="344"/>
      <c r="BD24" s="344"/>
      <c r="BE24" s="344"/>
      <c r="BF24" s="344"/>
    </row>
    <row r="25" spans="1:58" ht="16.5" customHeight="1">
      <c r="A25" s="50"/>
      <c r="B25" s="145" t="s">
        <v>179</v>
      </c>
      <c r="C25" s="341">
        <v>23</v>
      </c>
      <c r="D25" s="341"/>
      <c r="E25" s="341"/>
      <c r="F25" s="341"/>
      <c r="G25" s="341">
        <v>17</v>
      </c>
      <c r="H25" s="341"/>
      <c r="I25" s="341"/>
      <c r="J25" s="341">
        <f t="shared" si="0"/>
        <v>298</v>
      </c>
      <c r="K25" s="341"/>
      <c r="L25" s="341"/>
      <c r="M25" s="341"/>
      <c r="N25" s="341">
        <v>74</v>
      </c>
      <c r="O25" s="341"/>
      <c r="P25" s="341"/>
      <c r="Q25" s="341"/>
      <c r="R25" s="341"/>
      <c r="S25" s="341">
        <v>50</v>
      </c>
      <c r="T25" s="341"/>
      <c r="U25" s="341"/>
      <c r="V25" s="341">
        <v>92</v>
      </c>
      <c r="W25" s="341"/>
      <c r="X25" s="341"/>
      <c r="Y25" s="341"/>
      <c r="Z25" s="341">
        <v>82</v>
      </c>
      <c r="AA25" s="341"/>
      <c r="AB25" s="341"/>
      <c r="AC25" s="341"/>
      <c r="AD25" s="341">
        <v>8</v>
      </c>
      <c r="AE25" s="344"/>
      <c r="AF25" s="344"/>
      <c r="AG25" s="341">
        <f t="shared" si="1"/>
        <v>449</v>
      </c>
      <c r="AH25" s="344"/>
      <c r="AI25" s="344"/>
      <c r="AJ25" s="344"/>
      <c r="AK25" s="341">
        <v>82</v>
      </c>
      <c r="AL25" s="344"/>
      <c r="AM25" s="344"/>
      <c r="AN25" s="344"/>
      <c r="AO25" s="341">
        <v>101</v>
      </c>
      <c r="AP25" s="344"/>
      <c r="AQ25" s="344"/>
      <c r="AR25" s="344"/>
      <c r="AS25" s="344"/>
      <c r="AT25" s="341">
        <v>135</v>
      </c>
      <c r="AU25" s="344"/>
      <c r="AV25" s="344"/>
      <c r="AW25" s="344"/>
      <c r="AX25" s="341">
        <v>78</v>
      </c>
      <c r="AY25" s="344"/>
      <c r="AZ25" s="344"/>
      <c r="BA25" s="344"/>
      <c r="BB25" s="341">
        <v>53</v>
      </c>
      <c r="BC25" s="344"/>
      <c r="BD25" s="344"/>
      <c r="BE25" s="344"/>
      <c r="BF25" s="344"/>
    </row>
    <row r="26" spans="1:58" ht="16.5" customHeight="1">
      <c r="A26" s="50"/>
      <c r="B26" s="145" t="s">
        <v>207</v>
      </c>
      <c r="C26" s="341">
        <v>22</v>
      </c>
      <c r="D26" s="341"/>
      <c r="E26" s="341"/>
      <c r="F26" s="341"/>
      <c r="G26" s="341">
        <v>22</v>
      </c>
      <c r="H26" s="341"/>
      <c r="I26" s="341"/>
      <c r="J26" s="341">
        <f t="shared" si="0"/>
        <v>304</v>
      </c>
      <c r="K26" s="341"/>
      <c r="L26" s="341"/>
      <c r="M26" s="341"/>
      <c r="N26" s="341">
        <v>74</v>
      </c>
      <c r="O26" s="341"/>
      <c r="P26" s="341"/>
      <c r="Q26" s="341"/>
      <c r="R26" s="341"/>
      <c r="S26" s="341">
        <v>47</v>
      </c>
      <c r="T26" s="341"/>
      <c r="U26" s="341"/>
      <c r="V26" s="341">
        <v>95</v>
      </c>
      <c r="W26" s="341"/>
      <c r="X26" s="341"/>
      <c r="Y26" s="341"/>
      <c r="Z26" s="341">
        <v>88</v>
      </c>
      <c r="AA26" s="341"/>
      <c r="AB26" s="341"/>
      <c r="AC26" s="341"/>
      <c r="AD26" s="341">
        <v>22</v>
      </c>
      <c r="AE26" s="344"/>
      <c r="AF26" s="344"/>
      <c r="AG26" s="341">
        <f t="shared" si="1"/>
        <v>429</v>
      </c>
      <c r="AH26" s="344"/>
      <c r="AI26" s="344"/>
      <c r="AJ26" s="344"/>
      <c r="AK26" s="341">
        <v>75</v>
      </c>
      <c r="AL26" s="344"/>
      <c r="AM26" s="344"/>
      <c r="AN26" s="344"/>
      <c r="AO26" s="341">
        <v>101</v>
      </c>
      <c r="AP26" s="344"/>
      <c r="AQ26" s="344"/>
      <c r="AR26" s="344"/>
      <c r="AS26" s="344"/>
      <c r="AT26" s="341">
        <v>132</v>
      </c>
      <c r="AU26" s="344"/>
      <c r="AV26" s="344"/>
      <c r="AW26" s="344"/>
      <c r="AX26" s="341">
        <v>76</v>
      </c>
      <c r="AY26" s="344"/>
      <c r="AZ26" s="344"/>
      <c r="BA26" s="344"/>
      <c r="BB26" s="341">
        <v>45</v>
      </c>
      <c r="BC26" s="344"/>
      <c r="BD26" s="344"/>
      <c r="BE26" s="344"/>
      <c r="BF26" s="344"/>
    </row>
    <row r="27" spans="1:58" ht="16.5" customHeight="1">
      <c r="A27" s="50"/>
      <c r="B27" s="145" t="s">
        <v>208</v>
      </c>
      <c r="C27" s="341">
        <v>15</v>
      </c>
      <c r="D27" s="341"/>
      <c r="E27" s="341"/>
      <c r="F27" s="341"/>
      <c r="G27" s="341">
        <v>17</v>
      </c>
      <c r="H27" s="341"/>
      <c r="I27" s="341"/>
      <c r="J27" s="341">
        <f t="shared" si="0"/>
        <v>191</v>
      </c>
      <c r="K27" s="341"/>
      <c r="L27" s="341"/>
      <c r="M27" s="341"/>
      <c r="N27" s="341">
        <v>50</v>
      </c>
      <c r="O27" s="341"/>
      <c r="P27" s="341"/>
      <c r="Q27" s="341"/>
      <c r="R27" s="341"/>
      <c r="S27" s="341">
        <v>36</v>
      </c>
      <c r="T27" s="341"/>
      <c r="U27" s="341"/>
      <c r="V27" s="341">
        <v>59</v>
      </c>
      <c r="W27" s="341"/>
      <c r="X27" s="341"/>
      <c r="Y27" s="341"/>
      <c r="Z27" s="341">
        <v>46</v>
      </c>
      <c r="AA27" s="341"/>
      <c r="AB27" s="341"/>
      <c r="AC27" s="341"/>
      <c r="AD27" s="341">
        <v>14</v>
      </c>
      <c r="AE27" s="344"/>
      <c r="AF27" s="344"/>
      <c r="AG27" s="341">
        <f t="shared" si="1"/>
        <v>379</v>
      </c>
      <c r="AH27" s="344"/>
      <c r="AI27" s="344"/>
      <c r="AJ27" s="344"/>
      <c r="AK27" s="341">
        <v>61</v>
      </c>
      <c r="AL27" s="344"/>
      <c r="AM27" s="344"/>
      <c r="AN27" s="344"/>
      <c r="AO27" s="341">
        <v>92</v>
      </c>
      <c r="AP27" s="344"/>
      <c r="AQ27" s="344"/>
      <c r="AR27" s="344"/>
      <c r="AS27" s="344"/>
      <c r="AT27" s="341">
        <v>112</v>
      </c>
      <c r="AU27" s="344"/>
      <c r="AV27" s="344"/>
      <c r="AW27" s="344"/>
      <c r="AX27" s="341">
        <v>67</v>
      </c>
      <c r="AY27" s="344"/>
      <c r="AZ27" s="344"/>
      <c r="BA27" s="344"/>
      <c r="BB27" s="341">
        <v>47</v>
      </c>
      <c r="BC27" s="344"/>
      <c r="BD27" s="344"/>
      <c r="BE27" s="344"/>
      <c r="BF27" s="344"/>
    </row>
    <row r="28" spans="1:58" ht="16.5" customHeight="1">
      <c r="A28" s="50" t="s">
        <v>182</v>
      </c>
      <c r="B28" s="145" t="s">
        <v>278</v>
      </c>
      <c r="C28" s="341">
        <v>19</v>
      </c>
      <c r="D28" s="341"/>
      <c r="E28" s="341"/>
      <c r="F28" s="341"/>
      <c r="G28" s="341">
        <v>11</v>
      </c>
      <c r="H28" s="341"/>
      <c r="I28" s="341"/>
      <c r="J28" s="341">
        <f t="shared" si="0"/>
        <v>228</v>
      </c>
      <c r="K28" s="341"/>
      <c r="L28" s="341"/>
      <c r="M28" s="341"/>
      <c r="N28" s="341">
        <v>52</v>
      </c>
      <c r="O28" s="341"/>
      <c r="P28" s="341"/>
      <c r="Q28" s="341"/>
      <c r="R28" s="341"/>
      <c r="S28" s="341">
        <v>43</v>
      </c>
      <c r="T28" s="341"/>
      <c r="U28" s="341"/>
      <c r="V28" s="341">
        <v>80</v>
      </c>
      <c r="W28" s="341"/>
      <c r="X28" s="341"/>
      <c r="Y28" s="341"/>
      <c r="Z28" s="341">
        <v>53</v>
      </c>
      <c r="AA28" s="341"/>
      <c r="AB28" s="341"/>
      <c r="AC28" s="341"/>
      <c r="AD28" s="341">
        <v>13</v>
      </c>
      <c r="AE28" s="344"/>
      <c r="AF28" s="344"/>
      <c r="AG28" s="341">
        <f t="shared" si="1"/>
        <v>399</v>
      </c>
      <c r="AH28" s="344"/>
      <c r="AI28" s="344"/>
      <c r="AJ28" s="344"/>
      <c r="AK28" s="341">
        <v>67</v>
      </c>
      <c r="AL28" s="344"/>
      <c r="AM28" s="344"/>
      <c r="AN28" s="344"/>
      <c r="AO28" s="341">
        <v>95</v>
      </c>
      <c r="AP28" s="344"/>
      <c r="AQ28" s="344"/>
      <c r="AR28" s="344"/>
      <c r="AS28" s="344"/>
      <c r="AT28" s="341">
        <v>120</v>
      </c>
      <c r="AU28" s="344"/>
      <c r="AV28" s="344"/>
      <c r="AW28" s="344"/>
      <c r="AX28" s="341">
        <v>68</v>
      </c>
      <c r="AY28" s="344"/>
      <c r="AZ28" s="344"/>
      <c r="BA28" s="344"/>
      <c r="BB28" s="341">
        <v>49</v>
      </c>
      <c r="BC28" s="344"/>
      <c r="BD28" s="344"/>
      <c r="BE28" s="344"/>
      <c r="BF28" s="344"/>
    </row>
    <row r="29" spans="1:58" ht="16.5" customHeight="1">
      <c r="A29" s="50"/>
      <c r="B29" s="145" t="s">
        <v>184</v>
      </c>
      <c r="C29" s="341">
        <v>17</v>
      </c>
      <c r="D29" s="341"/>
      <c r="E29" s="341"/>
      <c r="F29" s="341"/>
      <c r="G29" s="341">
        <v>7</v>
      </c>
      <c r="H29" s="341"/>
      <c r="I29" s="341"/>
      <c r="J29" s="341">
        <f t="shared" si="0"/>
        <v>313</v>
      </c>
      <c r="K29" s="341"/>
      <c r="L29" s="341"/>
      <c r="M29" s="341"/>
      <c r="N29" s="341">
        <v>76</v>
      </c>
      <c r="O29" s="341"/>
      <c r="P29" s="341"/>
      <c r="Q29" s="341"/>
      <c r="R29" s="341"/>
      <c r="S29" s="341">
        <v>49</v>
      </c>
      <c r="T29" s="341"/>
      <c r="U29" s="341"/>
      <c r="V29" s="341">
        <v>93</v>
      </c>
      <c r="W29" s="341"/>
      <c r="X29" s="341"/>
      <c r="Y29" s="341"/>
      <c r="Z29" s="341">
        <v>95</v>
      </c>
      <c r="AA29" s="341"/>
      <c r="AB29" s="341"/>
      <c r="AC29" s="341"/>
      <c r="AD29" s="341">
        <v>12</v>
      </c>
      <c r="AE29" s="344"/>
      <c r="AF29" s="344"/>
      <c r="AG29" s="341">
        <f t="shared" si="1"/>
        <v>466</v>
      </c>
      <c r="AH29" s="344"/>
      <c r="AI29" s="344"/>
      <c r="AJ29" s="344"/>
      <c r="AK29" s="341">
        <v>83</v>
      </c>
      <c r="AL29" s="344"/>
      <c r="AM29" s="344"/>
      <c r="AN29" s="344"/>
      <c r="AO29" s="341">
        <v>110</v>
      </c>
      <c r="AP29" s="344"/>
      <c r="AQ29" s="344"/>
      <c r="AR29" s="344"/>
      <c r="AS29" s="344"/>
      <c r="AT29" s="341">
        <v>138</v>
      </c>
      <c r="AU29" s="344"/>
      <c r="AV29" s="344"/>
      <c r="AW29" s="344"/>
      <c r="AX29" s="341">
        <v>81</v>
      </c>
      <c r="AY29" s="344"/>
      <c r="AZ29" s="344"/>
      <c r="BA29" s="344"/>
      <c r="BB29" s="341">
        <v>54</v>
      </c>
      <c r="BC29" s="344"/>
      <c r="BD29" s="344"/>
      <c r="BE29" s="344"/>
      <c r="BF29" s="344"/>
    </row>
    <row r="30" spans="1:58" ht="16.5" customHeight="1">
      <c r="A30" s="50"/>
      <c r="B30" s="145" t="s">
        <v>279</v>
      </c>
      <c r="C30" s="341">
        <v>20</v>
      </c>
      <c r="D30" s="341"/>
      <c r="E30" s="341"/>
      <c r="F30" s="341"/>
      <c r="G30" s="341">
        <v>16</v>
      </c>
      <c r="H30" s="341"/>
      <c r="I30" s="341"/>
      <c r="J30" s="341">
        <f t="shared" si="0"/>
        <v>252</v>
      </c>
      <c r="K30" s="341"/>
      <c r="L30" s="341"/>
      <c r="M30" s="341"/>
      <c r="N30" s="341">
        <v>67</v>
      </c>
      <c r="O30" s="341"/>
      <c r="P30" s="341"/>
      <c r="Q30" s="341"/>
      <c r="R30" s="341"/>
      <c r="S30" s="341">
        <v>40</v>
      </c>
      <c r="T30" s="341"/>
      <c r="U30" s="341"/>
      <c r="V30" s="341">
        <v>81</v>
      </c>
      <c r="W30" s="341"/>
      <c r="X30" s="341"/>
      <c r="Y30" s="341"/>
      <c r="Z30" s="341">
        <v>64</v>
      </c>
      <c r="AA30" s="341"/>
      <c r="AB30" s="341"/>
      <c r="AC30" s="341"/>
      <c r="AD30" s="341">
        <v>8</v>
      </c>
      <c r="AE30" s="344"/>
      <c r="AF30" s="344"/>
      <c r="AG30" s="341">
        <f t="shared" si="1"/>
        <v>404</v>
      </c>
      <c r="AH30" s="344"/>
      <c r="AI30" s="344"/>
      <c r="AJ30" s="344"/>
      <c r="AK30" s="341">
        <v>89</v>
      </c>
      <c r="AL30" s="344"/>
      <c r="AM30" s="344"/>
      <c r="AN30" s="344"/>
      <c r="AO30" s="341">
        <v>104</v>
      </c>
      <c r="AP30" s="344"/>
      <c r="AQ30" s="344"/>
      <c r="AR30" s="344"/>
      <c r="AS30" s="344"/>
      <c r="AT30" s="341">
        <v>109</v>
      </c>
      <c r="AU30" s="344"/>
      <c r="AV30" s="344"/>
      <c r="AW30" s="344"/>
      <c r="AX30" s="341">
        <v>60</v>
      </c>
      <c r="AY30" s="344"/>
      <c r="AZ30" s="344"/>
      <c r="BA30" s="344"/>
      <c r="BB30" s="341">
        <v>42</v>
      </c>
      <c r="BC30" s="344"/>
      <c r="BD30" s="344"/>
      <c r="BE30" s="344"/>
      <c r="BF30" s="344"/>
    </row>
    <row r="31" spans="1:58" ht="6" customHeight="1" thickBot="1">
      <c r="A31" s="177"/>
      <c r="B31" s="178"/>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7"/>
      <c r="AF31" s="357"/>
      <c r="AG31" s="356"/>
      <c r="AH31" s="357"/>
      <c r="AI31" s="357"/>
      <c r="AJ31" s="357"/>
      <c r="AK31" s="356"/>
      <c r="AL31" s="357"/>
      <c r="AM31" s="357"/>
      <c r="AN31" s="357"/>
      <c r="AO31" s="356"/>
      <c r="AP31" s="357"/>
      <c r="AQ31" s="357"/>
      <c r="AR31" s="357"/>
      <c r="AS31" s="357"/>
      <c r="AT31" s="356"/>
      <c r="AU31" s="357"/>
      <c r="AV31" s="357"/>
      <c r="AW31" s="357"/>
      <c r="AX31" s="356"/>
      <c r="AY31" s="357"/>
      <c r="AZ31" s="357"/>
      <c r="BA31" s="357"/>
      <c r="BB31" s="356"/>
      <c r="BC31" s="357"/>
      <c r="BD31" s="357"/>
      <c r="BE31" s="357"/>
      <c r="BF31" s="357"/>
    </row>
    <row r="32" spans="1:58" ht="18" customHeight="1">
      <c r="A32" s="14" t="s">
        <v>280</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row>
    <row r="33" spans="1:58" ht="13.5" customHeight="1">
      <c r="A33" s="153" t="s">
        <v>281</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5" spans="3:7" ht="13.5">
      <c r="C35" s="180"/>
      <c r="G35" s="180"/>
    </row>
  </sheetData>
  <mergeCells count="384">
    <mergeCell ref="AX31:BA31"/>
    <mergeCell ref="BB31:BF31"/>
    <mergeCell ref="AG31:AJ31"/>
    <mergeCell ref="AK31:AN31"/>
    <mergeCell ref="AO31:AS31"/>
    <mergeCell ref="AT31:AW31"/>
    <mergeCell ref="AX30:BA30"/>
    <mergeCell ref="BB30:BF30"/>
    <mergeCell ref="C31:F31"/>
    <mergeCell ref="G31:I31"/>
    <mergeCell ref="J31:M31"/>
    <mergeCell ref="N31:R31"/>
    <mergeCell ref="S31:U31"/>
    <mergeCell ref="V31:Y31"/>
    <mergeCell ref="Z31:AC31"/>
    <mergeCell ref="AD31:AF31"/>
    <mergeCell ref="AG30:AJ30"/>
    <mergeCell ref="AK30:AN30"/>
    <mergeCell ref="AO30:AS30"/>
    <mergeCell ref="AT30:AW30"/>
    <mergeCell ref="AX29:BA29"/>
    <mergeCell ref="BB29:BF29"/>
    <mergeCell ref="C30:F30"/>
    <mergeCell ref="G30:I30"/>
    <mergeCell ref="J30:M30"/>
    <mergeCell ref="N30:R30"/>
    <mergeCell ref="S30:U30"/>
    <mergeCell ref="V30:Y30"/>
    <mergeCell ref="Z30:AC30"/>
    <mergeCell ref="AD30:AF30"/>
    <mergeCell ref="AG29:AJ29"/>
    <mergeCell ref="AK29:AN29"/>
    <mergeCell ref="AO29:AS29"/>
    <mergeCell ref="AT29:AW29"/>
    <mergeCell ref="AX28:BA28"/>
    <mergeCell ref="BB28:BF28"/>
    <mergeCell ref="C29:F29"/>
    <mergeCell ref="G29:I29"/>
    <mergeCell ref="J29:M29"/>
    <mergeCell ref="N29:R29"/>
    <mergeCell ref="S29:U29"/>
    <mergeCell ref="V29:Y29"/>
    <mergeCell ref="Z29:AC29"/>
    <mergeCell ref="AD29:AF29"/>
    <mergeCell ref="AG28:AJ28"/>
    <mergeCell ref="AK28:AN28"/>
    <mergeCell ref="AO28:AS28"/>
    <mergeCell ref="AT28:AW28"/>
    <mergeCell ref="AX27:BA27"/>
    <mergeCell ref="BB27:BF27"/>
    <mergeCell ref="C28:F28"/>
    <mergeCell ref="G28:I28"/>
    <mergeCell ref="J28:M28"/>
    <mergeCell ref="N28:R28"/>
    <mergeCell ref="S28:U28"/>
    <mergeCell ref="V28:Y28"/>
    <mergeCell ref="Z28:AC28"/>
    <mergeCell ref="AD28:AF28"/>
    <mergeCell ref="AG27:AJ27"/>
    <mergeCell ref="AK27:AN27"/>
    <mergeCell ref="AO27:AS27"/>
    <mergeCell ref="AT27:AW27"/>
    <mergeCell ref="AX26:BA26"/>
    <mergeCell ref="BB26:BF26"/>
    <mergeCell ref="C27:F27"/>
    <mergeCell ref="G27:I27"/>
    <mergeCell ref="J27:M27"/>
    <mergeCell ref="N27:R27"/>
    <mergeCell ref="S27:U27"/>
    <mergeCell ref="V27:Y27"/>
    <mergeCell ref="Z27:AC27"/>
    <mergeCell ref="AD27:AF27"/>
    <mergeCell ref="AG26:AJ26"/>
    <mergeCell ref="AK26:AN26"/>
    <mergeCell ref="AO26:AS26"/>
    <mergeCell ref="AT26:AW26"/>
    <mergeCell ref="AX25:BA25"/>
    <mergeCell ref="BB25:BF25"/>
    <mergeCell ref="C26:F26"/>
    <mergeCell ref="G26:I26"/>
    <mergeCell ref="J26:M26"/>
    <mergeCell ref="N26:R26"/>
    <mergeCell ref="S26:U26"/>
    <mergeCell ref="V26:Y26"/>
    <mergeCell ref="Z26:AC26"/>
    <mergeCell ref="AD26:AF26"/>
    <mergeCell ref="AG25:AJ25"/>
    <mergeCell ref="AK25:AN25"/>
    <mergeCell ref="AO25:AS25"/>
    <mergeCell ref="AT25:AW25"/>
    <mergeCell ref="AX24:BA24"/>
    <mergeCell ref="BB24:BF24"/>
    <mergeCell ref="C25:F25"/>
    <mergeCell ref="G25:I25"/>
    <mergeCell ref="J25:M25"/>
    <mergeCell ref="N25:R25"/>
    <mergeCell ref="S25:U25"/>
    <mergeCell ref="V25:Y25"/>
    <mergeCell ref="Z25:AC25"/>
    <mergeCell ref="AD25:AF25"/>
    <mergeCell ref="AG24:AJ24"/>
    <mergeCell ref="AK24:AN24"/>
    <mergeCell ref="AO24:AS24"/>
    <mergeCell ref="AT24:AW24"/>
    <mergeCell ref="AX23:BA23"/>
    <mergeCell ref="BB23:BF23"/>
    <mergeCell ref="C24:F24"/>
    <mergeCell ref="G24:I24"/>
    <mergeCell ref="J24:M24"/>
    <mergeCell ref="N24:R24"/>
    <mergeCell ref="S24:U24"/>
    <mergeCell ref="V24:Y24"/>
    <mergeCell ref="Z24:AC24"/>
    <mergeCell ref="AD24:AF24"/>
    <mergeCell ref="AG23:AJ23"/>
    <mergeCell ref="AK23:AN23"/>
    <mergeCell ref="AO23:AS23"/>
    <mergeCell ref="AT23:AW23"/>
    <mergeCell ref="AX22:BA22"/>
    <mergeCell ref="BB22:BF22"/>
    <mergeCell ref="C23:F23"/>
    <mergeCell ref="G23:I23"/>
    <mergeCell ref="J23:M23"/>
    <mergeCell ref="N23:R23"/>
    <mergeCell ref="S23:U23"/>
    <mergeCell ref="V23:Y23"/>
    <mergeCell ref="Z23:AC23"/>
    <mergeCell ref="AD23:AF23"/>
    <mergeCell ref="AG22:AJ22"/>
    <mergeCell ref="AK22:AN22"/>
    <mergeCell ref="AO22:AS22"/>
    <mergeCell ref="AT22:AW22"/>
    <mergeCell ref="AX21:BA21"/>
    <mergeCell ref="BB21:BF21"/>
    <mergeCell ref="C22:F22"/>
    <mergeCell ref="G22:I22"/>
    <mergeCell ref="J22:M22"/>
    <mergeCell ref="N22:R22"/>
    <mergeCell ref="S22:U22"/>
    <mergeCell ref="V22:Y22"/>
    <mergeCell ref="Z22:AC22"/>
    <mergeCell ref="AD22:AF22"/>
    <mergeCell ref="AG21:AJ21"/>
    <mergeCell ref="AK21:AN21"/>
    <mergeCell ref="AO21:AS21"/>
    <mergeCell ref="AT21:AW21"/>
    <mergeCell ref="AX20:BA20"/>
    <mergeCell ref="BB20:BF20"/>
    <mergeCell ref="C21:F21"/>
    <mergeCell ref="G21:I21"/>
    <mergeCell ref="J21:M21"/>
    <mergeCell ref="N21:R21"/>
    <mergeCell ref="S21:U21"/>
    <mergeCell ref="V21:Y21"/>
    <mergeCell ref="Z21:AC21"/>
    <mergeCell ref="AD21:AF21"/>
    <mergeCell ref="AG20:AJ20"/>
    <mergeCell ref="AK20:AN20"/>
    <mergeCell ref="AO20:AS20"/>
    <mergeCell ref="AT20:AW20"/>
    <mergeCell ref="AX19:BA19"/>
    <mergeCell ref="BB19:BF19"/>
    <mergeCell ref="C20:F20"/>
    <mergeCell ref="G20:I20"/>
    <mergeCell ref="J20:M20"/>
    <mergeCell ref="N20:R20"/>
    <mergeCell ref="S20:U20"/>
    <mergeCell ref="V20:Y20"/>
    <mergeCell ref="Z20:AC20"/>
    <mergeCell ref="AD20:AF20"/>
    <mergeCell ref="AG19:AJ19"/>
    <mergeCell ref="AK19:AN19"/>
    <mergeCell ref="AO19:AS19"/>
    <mergeCell ref="AT19:AW19"/>
    <mergeCell ref="AX18:BA18"/>
    <mergeCell ref="BB18:BF18"/>
    <mergeCell ref="C19:F19"/>
    <mergeCell ref="G19:I19"/>
    <mergeCell ref="J19:M19"/>
    <mergeCell ref="N19:R19"/>
    <mergeCell ref="S19:U19"/>
    <mergeCell ref="V19:Y19"/>
    <mergeCell ref="Z19:AC19"/>
    <mergeCell ref="AD19:AF19"/>
    <mergeCell ref="AG18:AJ18"/>
    <mergeCell ref="AK18:AN18"/>
    <mergeCell ref="AO18:AS18"/>
    <mergeCell ref="AT18:AW18"/>
    <mergeCell ref="AX17:BA17"/>
    <mergeCell ref="BB17:BF17"/>
    <mergeCell ref="C18:F18"/>
    <mergeCell ref="G18:I18"/>
    <mergeCell ref="J18:M18"/>
    <mergeCell ref="N18:R18"/>
    <mergeCell ref="S18:U18"/>
    <mergeCell ref="V18:Y18"/>
    <mergeCell ref="Z18:AC18"/>
    <mergeCell ref="AD18:AF18"/>
    <mergeCell ref="AG17:AJ17"/>
    <mergeCell ref="AK17:AN17"/>
    <mergeCell ref="AO17:AS17"/>
    <mergeCell ref="AT17:AW17"/>
    <mergeCell ref="S17:U17"/>
    <mergeCell ref="V17:Y17"/>
    <mergeCell ref="Z17:AC17"/>
    <mergeCell ref="AD17:AF17"/>
    <mergeCell ref="C17:F17"/>
    <mergeCell ref="G17:I17"/>
    <mergeCell ref="J17:M17"/>
    <mergeCell ref="N17:R17"/>
    <mergeCell ref="AU16:AV16"/>
    <mergeCell ref="AY16:AZ16"/>
    <mergeCell ref="BB16:BC16"/>
    <mergeCell ref="BD16:BE16"/>
    <mergeCell ref="AH16:AI16"/>
    <mergeCell ref="AL16:AM16"/>
    <mergeCell ref="AO16:AP16"/>
    <mergeCell ref="AQ16:AR16"/>
    <mergeCell ref="AT15:AW15"/>
    <mergeCell ref="AX15:BA15"/>
    <mergeCell ref="BB15:BF15"/>
    <mergeCell ref="A16:B17"/>
    <mergeCell ref="E16:F16"/>
    <mergeCell ref="J16:K16"/>
    <mergeCell ref="N16:O16"/>
    <mergeCell ref="Q16:R16"/>
    <mergeCell ref="V16:W16"/>
    <mergeCell ref="Z16:AA16"/>
    <mergeCell ref="AD15:AF15"/>
    <mergeCell ref="AG15:AJ15"/>
    <mergeCell ref="AK15:AN15"/>
    <mergeCell ref="AO15:AS15"/>
    <mergeCell ref="AY14:AZ14"/>
    <mergeCell ref="BB14:BC14"/>
    <mergeCell ref="BD14:BE14"/>
    <mergeCell ref="C15:F15"/>
    <mergeCell ref="G15:I15"/>
    <mergeCell ref="J15:M15"/>
    <mergeCell ref="N15:R15"/>
    <mergeCell ref="S15:U15"/>
    <mergeCell ref="V15:Y15"/>
    <mergeCell ref="Z15:AC15"/>
    <mergeCell ref="AL14:AM14"/>
    <mergeCell ref="AO14:AP14"/>
    <mergeCell ref="AQ14:AR14"/>
    <mergeCell ref="AU14:AV14"/>
    <mergeCell ref="AX13:BA13"/>
    <mergeCell ref="BB13:BF13"/>
    <mergeCell ref="A14:B15"/>
    <mergeCell ref="E14:F14"/>
    <mergeCell ref="J14:K14"/>
    <mergeCell ref="N14:O14"/>
    <mergeCell ref="Q14:R14"/>
    <mergeCell ref="V14:W14"/>
    <mergeCell ref="Z14:AA14"/>
    <mergeCell ref="AH14:AI14"/>
    <mergeCell ref="AG13:AJ13"/>
    <mergeCell ref="AK13:AN13"/>
    <mergeCell ref="AO13:AS13"/>
    <mergeCell ref="AT13:AW13"/>
    <mergeCell ref="S13:U13"/>
    <mergeCell ref="V13:Y13"/>
    <mergeCell ref="Z13:AC13"/>
    <mergeCell ref="AD13:AF13"/>
    <mergeCell ref="C13:F13"/>
    <mergeCell ref="G13:I13"/>
    <mergeCell ref="J13:M13"/>
    <mergeCell ref="N13:R13"/>
    <mergeCell ref="AU12:AV12"/>
    <mergeCell ref="AY12:AZ12"/>
    <mergeCell ref="BB12:BC12"/>
    <mergeCell ref="BD12:BE12"/>
    <mergeCell ref="AH12:AI12"/>
    <mergeCell ref="AL12:AM12"/>
    <mergeCell ref="AO12:AP12"/>
    <mergeCell ref="AQ12:AR12"/>
    <mergeCell ref="AT11:AW11"/>
    <mergeCell ref="AX11:BA11"/>
    <mergeCell ref="BB11:BF11"/>
    <mergeCell ref="A12:B13"/>
    <mergeCell ref="E12:F12"/>
    <mergeCell ref="J12:K12"/>
    <mergeCell ref="N12:O12"/>
    <mergeCell ref="Q12:R12"/>
    <mergeCell ref="V12:W12"/>
    <mergeCell ref="Z12:AA12"/>
    <mergeCell ref="AD11:AF11"/>
    <mergeCell ref="AG11:AJ11"/>
    <mergeCell ref="AK11:AN11"/>
    <mergeCell ref="AO11:AS11"/>
    <mergeCell ref="AY10:AZ10"/>
    <mergeCell ref="BB10:BC10"/>
    <mergeCell ref="BD10:BE10"/>
    <mergeCell ref="C11:F11"/>
    <mergeCell ref="G11:I11"/>
    <mergeCell ref="J11:M11"/>
    <mergeCell ref="N11:R11"/>
    <mergeCell ref="S11:U11"/>
    <mergeCell ref="V11:Y11"/>
    <mergeCell ref="Z11:AC11"/>
    <mergeCell ref="AL10:AM10"/>
    <mergeCell ref="AO10:AP10"/>
    <mergeCell ref="AQ10:AR10"/>
    <mergeCell ref="AU10:AV10"/>
    <mergeCell ref="AX9:BA9"/>
    <mergeCell ref="BB9:BF9"/>
    <mergeCell ref="A10:B11"/>
    <mergeCell ref="E10:F10"/>
    <mergeCell ref="J10:K10"/>
    <mergeCell ref="N10:O10"/>
    <mergeCell ref="Q10:R10"/>
    <mergeCell ref="V10:W10"/>
    <mergeCell ref="Z10:AA10"/>
    <mergeCell ref="AH10:AI10"/>
    <mergeCell ref="AG9:AJ9"/>
    <mergeCell ref="AK9:AN9"/>
    <mergeCell ref="AO9:AS9"/>
    <mergeCell ref="AT9:AW9"/>
    <mergeCell ref="S9:U9"/>
    <mergeCell ref="V9:Y9"/>
    <mergeCell ref="Z9:AC9"/>
    <mergeCell ref="AD9:AF9"/>
    <mergeCell ref="C9:F9"/>
    <mergeCell ref="G9:I9"/>
    <mergeCell ref="J9:M9"/>
    <mergeCell ref="N9:R9"/>
    <mergeCell ref="AU8:AV8"/>
    <mergeCell ref="AY8:AZ8"/>
    <mergeCell ref="BB8:BC8"/>
    <mergeCell ref="BD8:BE8"/>
    <mergeCell ref="AH8:AI8"/>
    <mergeCell ref="AL8:AM8"/>
    <mergeCell ref="AO8:AP8"/>
    <mergeCell ref="AQ8:AR8"/>
    <mergeCell ref="AT7:AW7"/>
    <mergeCell ref="AX7:BA7"/>
    <mergeCell ref="BB7:BF7"/>
    <mergeCell ref="A8:B9"/>
    <mergeCell ref="E8:F8"/>
    <mergeCell ref="J8:K8"/>
    <mergeCell ref="N8:O8"/>
    <mergeCell ref="Q8:R8"/>
    <mergeCell ref="V8:W8"/>
    <mergeCell ref="Z8:AA8"/>
    <mergeCell ref="AD7:AF7"/>
    <mergeCell ref="AG7:AJ7"/>
    <mergeCell ref="AK7:AN7"/>
    <mergeCell ref="AO7:AS7"/>
    <mergeCell ref="N7:R7"/>
    <mergeCell ref="S7:U7"/>
    <mergeCell ref="V7:Y7"/>
    <mergeCell ref="Z7:AC7"/>
    <mergeCell ref="A7:B7"/>
    <mergeCell ref="C7:F7"/>
    <mergeCell ref="G7:I7"/>
    <mergeCell ref="J7:M7"/>
    <mergeCell ref="BB5:BF5"/>
    <mergeCell ref="N6:R6"/>
    <mergeCell ref="S6:U6"/>
    <mergeCell ref="V6:Y6"/>
    <mergeCell ref="Z6:AC6"/>
    <mergeCell ref="AK6:AN6"/>
    <mergeCell ref="AO6:AS6"/>
    <mergeCell ref="AT6:AW6"/>
    <mergeCell ref="AX6:BA6"/>
    <mergeCell ref="BB6:BF6"/>
    <mergeCell ref="AK5:AN5"/>
    <mergeCell ref="AO5:AS5"/>
    <mergeCell ref="AT5:AW5"/>
    <mergeCell ref="AX5:BA5"/>
    <mergeCell ref="S5:U5"/>
    <mergeCell ref="V5:Y5"/>
    <mergeCell ref="Z5:AC5"/>
    <mergeCell ref="AG5:AJ6"/>
    <mergeCell ref="A2:AC2"/>
    <mergeCell ref="AK2:AN2"/>
    <mergeCell ref="A4:B6"/>
    <mergeCell ref="C4:F6"/>
    <mergeCell ref="G4:I6"/>
    <mergeCell ref="J4:AC4"/>
    <mergeCell ref="AD4:AF6"/>
    <mergeCell ref="AG4:BF4"/>
    <mergeCell ref="J5:M6"/>
    <mergeCell ref="N5:R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H13"/>
  <sheetViews>
    <sheetView workbookViewId="0" topLeftCell="A1">
      <selection activeCell="A1" sqref="A1"/>
    </sheetView>
  </sheetViews>
  <sheetFormatPr defaultColWidth="9.00390625" defaultRowHeight="13.5"/>
  <cols>
    <col min="1" max="1" width="7.625" style="2" customWidth="1"/>
    <col min="2" max="2" width="9.375" style="2" customWidth="1"/>
    <col min="3" max="3" width="18.25390625" style="2" customWidth="1"/>
    <col min="4" max="4" width="6.125" style="2" customWidth="1"/>
    <col min="5" max="5" width="12.125" style="2" customWidth="1"/>
    <col min="6" max="6" width="12.25390625" style="2" customWidth="1"/>
    <col min="7" max="7" width="6.00390625" style="2" customWidth="1"/>
    <col min="8" max="8" width="18.25390625" style="2" customWidth="1"/>
  </cols>
  <sheetData>
    <row r="1" ht="32.25" customHeight="1">
      <c r="H1" s="29"/>
    </row>
    <row r="2" spans="1:8" ht="30" customHeight="1">
      <c r="A2" s="258" t="s">
        <v>282</v>
      </c>
      <c r="B2" s="258"/>
      <c r="C2" s="258"/>
      <c r="D2" s="258"/>
      <c r="E2" s="258"/>
      <c r="F2" s="258"/>
      <c r="G2" s="258"/>
      <c r="H2" s="258"/>
    </row>
    <row r="3" spans="1:8" ht="16.5" customHeight="1" thickBot="1">
      <c r="A3" s="15"/>
      <c r="B3" s="15"/>
      <c r="C3" s="15"/>
      <c r="D3" s="15"/>
      <c r="E3" s="15"/>
      <c r="F3" s="15"/>
      <c r="G3" s="15"/>
      <c r="H3" s="11" t="s">
        <v>283</v>
      </c>
    </row>
    <row r="4" spans="1:8" ht="21" customHeight="1">
      <c r="A4" s="199" t="s">
        <v>284</v>
      </c>
      <c r="B4" s="168"/>
      <c r="C4" s="199" t="s">
        <v>285</v>
      </c>
      <c r="D4" s="168"/>
      <c r="E4" s="168"/>
      <c r="F4" s="168"/>
      <c r="G4" s="168"/>
      <c r="H4" s="277"/>
    </row>
    <row r="5" spans="1:8" ht="30" customHeight="1">
      <c r="A5" s="315"/>
      <c r="B5" s="173"/>
      <c r="C5" s="315" t="s">
        <v>286</v>
      </c>
      <c r="D5" s="173"/>
      <c r="E5" s="173" t="s">
        <v>287</v>
      </c>
      <c r="F5" s="173"/>
      <c r="G5" s="173" t="s">
        <v>288</v>
      </c>
      <c r="H5" s="171"/>
    </row>
    <row r="6" spans="1:8" ht="6" customHeight="1">
      <c r="A6" s="116"/>
      <c r="B6" s="117"/>
      <c r="C6" s="358"/>
      <c r="D6" s="358"/>
      <c r="E6" s="358"/>
      <c r="F6" s="358"/>
      <c r="G6" s="358"/>
      <c r="H6" s="358"/>
    </row>
    <row r="7" spans="1:8" ht="27" customHeight="1">
      <c r="A7" s="116" t="s">
        <v>289</v>
      </c>
      <c r="B7" s="117"/>
      <c r="C7" s="359">
        <v>244069</v>
      </c>
      <c r="D7" s="360"/>
      <c r="E7" s="358">
        <v>147850</v>
      </c>
      <c r="F7" s="358"/>
      <c r="G7" s="358">
        <v>96219</v>
      </c>
      <c r="H7" s="358"/>
    </row>
    <row r="8" spans="1:8" s="42" customFormat="1" ht="27" customHeight="1">
      <c r="A8" s="116" t="s">
        <v>290</v>
      </c>
      <c r="B8" s="117"/>
      <c r="C8" s="361">
        <v>246603</v>
      </c>
      <c r="D8" s="358"/>
      <c r="E8" s="358">
        <v>146433</v>
      </c>
      <c r="F8" s="358"/>
      <c r="G8" s="358">
        <v>100170</v>
      </c>
      <c r="H8" s="358"/>
    </row>
    <row r="9" spans="1:8" s="42" customFormat="1" ht="27" customHeight="1">
      <c r="A9" s="116" t="s">
        <v>291</v>
      </c>
      <c r="B9" s="117"/>
      <c r="C9" s="361">
        <v>251632</v>
      </c>
      <c r="D9" s="358"/>
      <c r="E9" s="358">
        <v>146886</v>
      </c>
      <c r="F9" s="358"/>
      <c r="G9" s="358">
        <v>104746</v>
      </c>
      <c r="H9" s="358"/>
    </row>
    <row r="10" spans="1:8" s="42" customFormat="1" ht="27" customHeight="1">
      <c r="A10" s="116" t="s">
        <v>292</v>
      </c>
      <c r="B10" s="117"/>
      <c r="C10" s="361">
        <v>255715</v>
      </c>
      <c r="D10" s="358"/>
      <c r="E10" s="358">
        <v>144701</v>
      </c>
      <c r="F10" s="358"/>
      <c r="G10" s="358">
        <v>111014</v>
      </c>
      <c r="H10" s="358"/>
    </row>
    <row r="11" spans="1:8" s="45" customFormat="1" ht="27" customHeight="1">
      <c r="A11" s="244" t="s">
        <v>293</v>
      </c>
      <c r="B11" s="121"/>
      <c r="C11" s="362">
        <v>261053</v>
      </c>
      <c r="D11" s="363"/>
      <c r="E11" s="363">
        <v>143008</v>
      </c>
      <c r="F11" s="363"/>
      <c r="G11" s="363">
        <v>118045</v>
      </c>
      <c r="H11" s="363"/>
    </row>
    <row r="12" spans="1:8" ht="6" customHeight="1" thickBot="1">
      <c r="A12" s="306"/>
      <c r="B12" s="307"/>
      <c r="C12" s="364"/>
      <c r="D12" s="364"/>
      <c r="E12" s="364"/>
      <c r="F12" s="364"/>
      <c r="G12" s="364"/>
      <c r="H12" s="364"/>
    </row>
    <row r="13" ht="18" customHeight="1">
      <c r="A13" s="14" t="s">
        <v>294</v>
      </c>
    </row>
  </sheetData>
  <mergeCells count="34">
    <mergeCell ref="A12:B12"/>
    <mergeCell ref="C12:D12"/>
    <mergeCell ref="E12:F12"/>
    <mergeCell ref="G12:H12"/>
    <mergeCell ref="A11:B11"/>
    <mergeCell ref="C11:D11"/>
    <mergeCell ref="E11:F11"/>
    <mergeCell ref="G11:H11"/>
    <mergeCell ref="A10:B10"/>
    <mergeCell ref="C10:D10"/>
    <mergeCell ref="E10:F10"/>
    <mergeCell ref="G10:H10"/>
    <mergeCell ref="A9:B9"/>
    <mergeCell ref="C9:D9"/>
    <mergeCell ref="E9:F9"/>
    <mergeCell ref="G9:H9"/>
    <mergeCell ref="A8:B8"/>
    <mergeCell ref="C8:D8"/>
    <mergeCell ref="E8:F8"/>
    <mergeCell ref="G8:H8"/>
    <mergeCell ref="A7:B7"/>
    <mergeCell ref="C7:D7"/>
    <mergeCell ref="E7:F7"/>
    <mergeCell ref="G7:H7"/>
    <mergeCell ref="A6:B6"/>
    <mergeCell ref="C6:D6"/>
    <mergeCell ref="E6:F6"/>
    <mergeCell ref="G6:H6"/>
    <mergeCell ref="A2:H2"/>
    <mergeCell ref="A4:B5"/>
    <mergeCell ref="C4:H4"/>
    <mergeCell ref="C5:D5"/>
    <mergeCell ref="E5:F5"/>
    <mergeCell ref="G5:H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6"/>
  <sheetViews>
    <sheetView workbookViewId="0" topLeftCell="A1">
      <selection activeCell="A1" sqref="A1"/>
    </sheetView>
  </sheetViews>
  <sheetFormatPr defaultColWidth="9.00390625" defaultRowHeight="13.5"/>
  <cols>
    <col min="1" max="2" width="7.875" style="207" customWidth="1"/>
    <col min="3" max="3" width="5.625" style="207" customWidth="1"/>
    <col min="4" max="5" width="7.625" style="187" customWidth="1"/>
    <col min="6" max="6" width="7.625" style="0" customWidth="1"/>
    <col min="7" max="12" width="7.625" style="183" customWidth="1"/>
    <col min="13" max="16384" width="9.00390625" style="183" customWidth="1"/>
  </cols>
  <sheetData>
    <row r="1" spans="1:5" ht="24" customHeight="1">
      <c r="A1" s="25"/>
      <c r="B1" s="181"/>
      <c r="C1" s="181"/>
      <c r="D1" s="182"/>
      <c r="E1" s="182"/>
    </row>
    <row r="2" spans="1:14" s="186" customFormat="1" ht="30" customHeight="1">
      <c r="A2" s="365" t="s">
        <v>295</v>
      </c>
      <c r="B2" s="365"/>
      <c r="C2" s="365"/>
      <c r="D2" s="365"/>
      <c r="E2" s="365"/>
      <c r="F2" s="365"/>
      <c r="G2" s="365"/>
      <c r="H2" s="365"/>
      <c r="I2" s="365"/>
      <c r="J2" s="365"/>
      <c r="K2" s="365"/>
      <c r="L2" s="365"/>
      <c r="M2" s="184"/>
      <c r="N2" s="185"/>
    </row>
    <row r="3" spans="1:12" ht="16.5" customHeight="1" thickBot="1">
      <c r="A3" s="181"/>
      <c r="B3" s="181"/>
      <c r="C3" s="181"/>
      <c r="D3" s="181"/>
      <c r="E3" s="181"/>
      <c r="F3" s="181"/>
      <c r="G3" s="181"/>
      <c r="H3" s="181"/>
      <c r="I3" s="2"/>
      <c r="J3" s="187"/>
      <c r="K3" s="187"/>
      <c r="L3" s="188" t="s">
        <v>296</v>
      </c>
    </row>
    <row r="4" spans="1:12" s="189" customFormat="1" ht="15" customHeight="1">
      <c r="A4" s="366" t="s">
        <v>297</v>
      </c>
      <c r="B4" s="367"/>
      <c r="C4" s="370" t="s">
        <v>298</v>
      </c>
      <c r="D4" s="372" t="s">
        <v>299</v>
      </c>
      <c r="E4" s="374" t="s">
        <v>300</v>
      </c>
      <c r="F4" s="376" t="s">
        <v>301</v>
      </c>
      <c r="G4" s="377"/>
      <c r="H4" s="377"/>
      <c r="I4" s="377"/>
      <c r="J4" s="377"/>
      <c r="K4" s="377"/>
      <c r="L4" s="377"/>
    </row>
    <row r="5" spans="1:13" s="189" customFormat="1" ht="15" customHeight="1">
      <c r="A5" s="368"/>
      <c r="B5" s="369"/>
      <c r="C5" s="371"/>
      <c r="D5" s="373"/>
      <c r="E5" s="375"/>
      <c r="F5" s="33" t="s">
        <v>302</v>
      </c>
      <c r="G5" s="190" t="s">
        <v>303</v>
      </c>
      <c r="H5" s="191" t="s">
        <v>304</v>
      </c>
      <c r="I5" s="33" t="s">
        <v>305</v>
      </c>
      <c r="J5" s="190" t="s">
        <v>306</v>
      </c>
      <c r="K5" s="191" t="s">
        <v>307</v>
      </c>
      <c r="L5" s="191" t="s">
        <v>308</v>
      </c>
      <c r="M5" s="192"/>
    </row>
    <row r="6" spans="1:13" s="189" customFormat="1" ht="14.25" customHeight="1">
      <c r="A6" s="378" t="s">
        <v>309</v>
      </c>
      <c r="B6" s="379"/>
      <c r="C6" s="193" t="s">
        <v>310</v>
      </c>
      <c r="D6" s="194">
        <f>SUM(E6:L6)</f>
        <v>24</v>
      </c>
      <c r="E6" s="195">
        <v>-1</v>
      </c>
      <c r="F6" s="194">
        <v>3</v>
      </c>
      <c r="G6" s="194">
        <v>0</v>
      </c>
      <c r="H6" s="194">
        <v>1</v>
      </c>
      <c r="I6" s="194">
        <v>0</v>
      </c>
      <c r="J6" s="194">
        <v>14</v>
      </c>
      <c r="K6" s="194">
        <v>1</v>
      </c>
      <c r="L6" s="196">
        <v>6</v>
      </c>
      <c r="M6" s="192"/>
    </row>
    <row r="7" spans="1:13" s="189" customFormat="1" ht="14.25" customHeight="1">
      <c r="A7" s="378"/>
      <c r="B7" s="379"/>
      <c r="C7" s="197" t="s">
        <v>311</v>
      </c>
      <c r="D7" s="194">
        <f aca="true" t="shared" si="0" ref="D7:D53">SUM(E7:L7)</f>
        <v>79</v>
      </c>
      <c r="E7" s="195">
        <v>-1</v>
      </c>
      <c r="F7" s="195">
        <v>11</v>
      </c>
      <c r="G7" s="195">
        <v>2</v>
      </c>
      <c r="H7" s="195">
        <v>7</v>
      </c>
      <c r="I7" s="195">
        <v>2</v>
      </c>
      <c r="J7" s="195">
        <v>35</v>
      </c>
      <c r="K7" s="195">
        <v>2</v>
      </c>
      <c r="L7" s="196">
        <v>21</v>
      </c>
      <c r="M7" s="192"/>
    </row>
    <row r="8" spans="1:13" s="189" customFormat="1" ht="14.25" customHeight="1">
      <c r="A8" s="368"/>
      <c r="B8" s="369"/>
      <c r="C8" s="197" t="s">
        <v>312</v>
      </c>
      <c r="D8" s="195">
        <f t="shared" si="0"/>
        <v>324</v>
      </c>
      <c r="E8" s="195">
        <v>-5</v>
      </c>
      <c r="F8" s="195">
        <v>33</v>
      </c>
      <c r="G8" s="195">
        <v>3</v>
      </c>
      <c r="H8" s="195">
        <v>29</v>
      </c>
      <c r="I8" s="195">
        <v>7</v>
      </c>
      <c r="J8" s="195">
        <v>132</v>
      </c>
      <c r="K8" s="195">
        <v>19</v>
      </c>
      <c r="L8" s="196">
        <v>106</v>
      </c>
      <c r="M8" s="192"/>
    </row>
    <row r="9" spans="1:13" s="189" customFormat="1" ht="14.25" customHeight="1">
      <c r="A9" s="380" t="s">
        <v>313</v>
      </c>
      <c r="B9" s="382" t="s">
        <v>314</v>
      </c>
      <c r="C9" s="200" t="s">
        <v>310</v>
      </c>
      <c r="D9" s="195">
        <f t="shared" si="0"/>
        <v>2</v>
      </c>
      <c r="E9" s="195" t="s">
        <v>315</v>
      </c>
      <c r="F9" s="195">
        <v>1</v>
      </c>
      <c r="G9" s="195" t="s">
        <v>315</v>
      </c>
      <c r="H9" s="195" t="s">
        <v>315</v>
      </c>
      <c r="I9" s="195" t="s">
        <v>315</v>
      </c>
      <c r="J9" s="195">
        <v>1</v>
      </c>
      <c r="K9" s="195" t="s">
        <v>315</v>
      </c>
      <c r="L9" s="201" t="s">
        <v>315</v>
      </c>
      <c r="M9" s="192"/>
    </row>
    <row r="10" spans="1:13" s="189" customFormat="1" ht="14.25" customHeight="1">
      <c r="A10" s="380"/>
      <c r="B10" s="383"/>
      <c r="C10" s="197" t="s">
        <v>311</v>
      </c>
      <c r="D10" s="195">
        <f t="shared" si="0"/>
        <v>10</v>
      </c>
      <c r="E10" s="195" t="s">
        <v>315</v>
      </c>
      <c r="F10" s="195">
        <v>1</v>
      </c>
      <c r="G10" s="195" t="s">
        <v>315</v>
      </c>
      <c r="H10" s="195" t="s">
        <v>315</v>
      </c>
      <c r="I10" s="195" t="s">
        <v>315</v>
      </c>
      <c r="J10" s="195">
        <v>5</v>
      </c>
      <c r="K10" s="195">
        <v>1</v>
      </c>
      <c r="L10" s="196">
        <v>3</v>
      </c>
      <c r="M10" s="192"/>
    </row>
    <row r="11" spans="1:13" s="189" customFormat="1" ht="14.25" customHeight="1">
      <c r="A11" s="380"/>
      <c r="B11" s="383"/>
      <c r="C11" s="197" t="s">
        <v>312</v>
      </c>
      <c r="D11" s="195">
        <f t="shared" si="0"/>
        <v>65</v>
      </c>
      <c r="E11" s="195">
        <v>-1</v>
      </c>
      <c r="F11" s="195">
        <v>3</v>
      </c>
      <c r="G11" s="195">
        <v>1</v>
      </c>
      <c r="H11" s="195">
        <v>8</v>
      </c>
      <c r="I11" s="195">
        <v>1</v>
      </c>
      <c r="J11" s="195">
        <v>24</v>
      </c>
      <c r="K11" s="195">
        <v>6</v>
      </c>
      <c r="L11" s="196">
        <v>23</v>
      </c>
      <c r="M11" s="192"/>
    </row>
    <row r="12" spans="1:13" s="189" customFormat="1" ht="14.25" customHeight="1">
      <c r="A12" s="380"/>
      <c r="B12" s="383" t="s">
        <v>316</v>
      </c>
      <c r="C12" s="197" t="s">
        <v>310</v>
      </c>
      <c r="D12" s="195">
        <f t="shared" si="0"/>
        <v>1</v>
      </c>
      <c r="E12" s="195" t="s">
        <v>315</v>
      </c>
      <c r="F12" s="195" t="s">
        <v>315</v>
      </c>
      <c r="G12" s="195" t="s">
        <v>315</v>
      </c>
      <c r="H12" s="195" t="s">
        <v>315</v>
      </c>
      <c r="I12" s="195" t="s">
        <v>315</v>
      </c>
      <c r="J12" s="195">
        <v>1</v>
      </c>
      <c r="K12" s="195" t="s">
        <v>315</v>
      </c>
      <c r="L12" s="201" t="s">
        <v>315</v>
      </c>
      <c r="M12" s="192"/>
    </row>
    <row r="13" spans="1:13" s="189" customFormat="1" ht="14.25" customHeight="1">
      <c r="A13" s="380"/>
      <c r="B13" s="383"/>
      <c r="C13" s="197" t="s">
        <v>311</v>
      </c>
      <c r="D13" s="195">
        <f t="shared" si="0"/>
        <v>5</v>
      </c>
      <c r="E13" s="195">
        <v>-1</v>
      </c>
      <c r="F13" s="195" t="s">
        <v>315</v>
      </c>
      <c r="G13" s="195" t="s">
        <v>315</v>
      </c>
      <c r="H13" s="195">
        <v>1</v>
      </c>
      <c r="I13" s="195" t="s">
        <v>315</v>
      </c>
      <c r="J13" s="195">
        <v>5</v>
      </c>
      <c r="K13" s="195" t="s">
        <v>315</v>
      </c>
      <c r="L13" s="201" t="s">
        <v>315</v>
      </c>
      <c r="M13" s="192"/>
    </row>
    <row r="14" spans="1:13" s="189" customFormat="1" ht="14.25" customHeight="1">
      <c r="A14" s="380"/>
      <c r="B14" s="383"/>
      <c r="C14" s="197" t="s">
        <v>312</v>
      </c>
      <c r="D14" s="195">
        <f t="shared" si="0"/>
        <v>4</v>
      </c>
      <c r="E14" s="195">
        <v>-1</v>
      </c>
      <c r="F14" s="195">
        <v>1</v>
      </c>
      <c r="G14" s="195" t="s">
        <v>317</v>
      </c>
      <c r="H14" s="195">
        <v>1</v>
      </c>
      <c r="I14" s="195" t="s">
        <v>317</v>
      </c>
      <c r="J14" s="195" t="s">
        <v>317</v>
      </c>
      <c r="K14" s="195" t="s">
        <v>317</v>
      </c>
      <c r="L14" s="196">
        <v>3</v>
      </c>
      <c r="M14" s="192"/>
    </row>
    <row r="15" spans="1:13" s="189" customFormat="1" ht="14.25" customHeight="1">
      <c r="A15" s="380"/>
      <c r="B15" s="384" t="s">
        <v>318</v>
      </c>
      <c r="C15" s="197" t="s">
        <v>310</v>
      </c>
      <c r="D15" s="195">
        <f t="shared" si="0"/>
        <v>2</v>
      </c>
      <c r="E15" s="195" t="s">
        <v>315</v>
      </c>
      <c r="F15" s="195" t="s">
        <v>315</v>
      </c>
      <c r="G15" s="195" t="s">
        <v>315</v>
      </c>
      <c r="H15" s="195" t="s">
        <v>315</v>
      </c>
      <c r="I15" s="195" t="s">
        <v>315</v>
      </c>
      <c r="J15" s="195" t="s">
        <v>315</v>
      </c>
      <c r="K15" s="195">
        <v>1</v>
      </c>
      <c r="L15" s="196">
        <v>1</v>
      </c>
      <c r="M15" s="192"/>
    </row>
    <row r="16" spans="1:13" s="189" customFormat="1" ht="14.25" customHeight="1">
      <c r="A16" s="380"/>
      <c r="B16" s="384"/>
      <c r="C16" s="197" t="s">
        <v>311</v>
      </c>
      <c r="D16" s="195">
        <f t="shared" si="0"/>
        <v>16</v>
      </c>
      <c r="E16" s="195" t="s">
        <v>315</v>
      </c>
      <c r="F16" s="195">
        <v>2</v>
      </c>
      <c r="G16" s="195">
        <v>1</v>
      </c>
      <c r="H16" s="195" t="s">
        <v>315</v>
      </c>
      <c r="I16" s="195" t="s">
        <v>315</v>
      </c>
      <c r="J16" s="195">
        <v>3</v>
      </c>
      <c r="K16" s="195" t="s">
        <v>315</v>
      </c>
      <c r="L16" s="196">
        <v>10</v>
      </c>
      <c r="M16" s="192"/>
    </row>
    <row r="17" spans="1:13" s="189" customFormat="1" ht="14.25" customHeight="1">
      <c r="A17" s="381"/>
      <c r="B17" s="384"/>
      <c r="C17" s="197" t="s">
        <v>312</v>
      </c>
      <c r="D17" s="195">
        <f t="shared" si="0"/>
        <v>46</v>
      </c>
      <c r="E17" s="195">
        <v>-2</v>
      </c>
      <c r="F17" s="195">
        <v>2</v>
      </c>
      <c r="G17" s="195" t="s">
        <v>317</v>
      </c>
      <c r="H17" s="195">
        <v>4</v>
      </c>
      <c r="I17" s="195">
        <v>3</v>
      </c>
      <c r="J17" s="195">
        <v>19</v>
      </c>
      <c r="K17" s="195">
        <v>2</v>
      </c>
      <c r="L17" s="196">
        <v>18</v>
      </c>
      <c r="M17" s="192"/>
    </row>
    <row r="18" spans="1:13" s="189" customFormat="1" ht="14.25" customHeight="1">
      <c r="A18" s="385" t="s">
        <v>319</v>
      </c>
      <c r="B18" s="383" t="s">
        <v>320</v>
      </c>
      <c r="C18" s="197" t="s">
        <v>310</v>
      </c>
      <c r="D18" s="194">
        <f t="shared" si="0"/>
        <v>7</v>
      </c>
      <c r="E18" s="195" t="s">
        <v>315</v>
      </c>
      <c r="F18" s="195">
        <v>2</v>
      </c>
      <c r="G18" s="195" t="s">
        <v>315</v>
      </c>
      <c r="H18" s="195" t="s">
        <v>315</v>
      </c>
      <c r="I18" s="195" t="s">
        <v>315</v>
      </c>
      <c r="J18" s="195">
        <v>2</v>
      </c>
      <c r="K18" s="195" t="s">
        <v>315</v>
      </c>
      <c r="L18" s="196">
        <v>3</v>
      </c>
      <c r="M18" s="192"/>
    </row>
    <row r="19" spans="1:13" s="189" customFormat="1" ht="14.25" customHeight="1">
      <c r="A19" s="386"/>
      <c r="B19" s="383"/>
      <c r="C19" s="197" t="s">
        <v>311</v>
      </c>
      <c r="D19" s="194">
        <f t="shared" si="0"/>
        <v>9</v>
      </c>
      <c r="E19" s="195" t="s">
        <v>315</v>
      </c>
      <c r="F19" s="194">
        <v>4</v>
      </c>
      <c r="G19" s="195" t="s">
        <v>315</v>
      </c>
      <c r="H19" s="194">
        <v>2</v>
      </c>
      <c r="I19" s="194">
        <v>1</v>
      </c>
      <c r="J19" s="194">
        <v>1</v>
      </c>
      <c r="K19" s="195" t="s">
        <v>315</v>
      </c>
      <c r="L19" s="196">
        <v>1</v>
      </c>
      <c r="M19" s="192"/>
    </row>
    <row r="20" spans="1:13" s="189" customFormat="1" ht="14.25" customHeight="1">
      <c r="A20" s="386"/>
      <c r="B20" s="383"/>
      <c r="C20" s="197" t="s">
        <v>312</v>
      </c>
      <c r="D20" s="194">
        <f t="shared" si="0"/>
        <v>33</v>
      </c>
      <c r="E20" s="195" t="s">
        <v>317</v>
      </c>
      <c r="F20" s="194">
        <v>3</v>
      </c>
      <c r="G20" s="195" t="s">
        <v>317</v>
      </c>
      <c r="H20" s="194">
        <v>2</v>
      </c>
      <c r="I20" s="195" t="s">
        <v>317</v>
      </c>
      <c r="J20" s="194">
        <v>14</v>
      </c>
      <c r="K20" s="195" t="s">
        <v>317</v>
      </c>
      <c r="L20" s="196">
        <v>14</v>
      </c>
      <c r="M20" s="192"/>
    </row>
    <row r="21" spans="1:13" s="189" customFormat="1" ht="14.25" customHeight="1">
      <c r="A21" s="386"/>
      <c r="B21" s="383" t="s">
        <v>321</v>
      </c>
      <c r="C21" s="197" t="s">
        <v>310</v>
      </c>
      <c r="D21" s="194">
        <f t="shared" si="0"/>
        <v>0</v>
      </c>
      <c r="E21" s="195" t="s">
        <v>315</v>
      </c>
      <c r="F21" s="195" t="s">
        <v>315</v>
      </c>
      <c r="G21" s="195" t="s">
        <v>315</v>
      </c>
      <c r="H21" s="195" t="s">
        <v>315</v>
      </c>
      <c r="I21" s="195" t="s">
        <v>315</v>
      </c>
      <c r="J21" s="195" t="s">
        <v>315</v>
      </c>
      <c r="K21" s="195" t="s">
        <v>315</v>
      </c>
      <c r="L21" s="201" t="s">
        <v>315</v>
      </c>
      <c r="M21" s="192"/>
    </row>
    <row r="22" spans="1:13" s="189" customFormat="1" ht="14.25" customHeight="1">
      <c r="A22" s="386"/>
      <c r="B22" s="383"/>
      <c r="C22" s="197" t="s">
        <v>311</v>
      </c>
      <c r="D22" s="194">
        <f t="shared" si="0"/>
        <v>6</v>
      </c>
      <c r="E22" s="195" t="s">
        <v>315</v>
      </c>
      <c r="F22" s="194">
        <v>3</v>
      </c>
      <c r="G22" s="195" t="s">
        <v>315</v>
      </c>
      <c r="H22" s="195" t="s">
        <v>315</v>
      </c>
      <c r="I22" s="195" t="s">
        <v>315</v>
      </c>
      <c r="J22" s="194">
        <v>2</v>
      </c>
      <c r="K22" s="194">
        <v>1</v>
      </c>
      <c r="L22" s="201" t="s">
        <v>315</v>
      </c>
      <c r="M22" s="192"/>
    </row>
    <row r="23" spans="1:13" s="189" customFormat="1" ht="14.25" customHeight="1">
      <c r="A23" s="386"/>
      <c r="B23" s="383"/>
      <c r="C23" s="197" t="s">
        <v>312</v>
      </c>
      <c r="D23" s="194">
        <f t="shared" si="0"/>
        <v>8</v>
      </c>
      <c r="E23" s="195" t="s">
        <v>317</v>
      </c>
      <c r="F23" s="194">
        <v>2</v>
      </c>
      <c r="G23" s="195" t="s">
        <v>317</v>
      </c>
      <c r="H23" s="194">
        <v>2</v>
      </c>
      <c r="I23" s="195" t="s">
        <v>317</v>
      </c>
      <c r="J23" s="194">
        <v>4</v>
      </c>
      <c r="K23" s="195" t="s">
        <v>317</v>
      </c>
      <c r="L23" s="201" t="s">
        <v>317</v>
      </c>
      <c r="M23" s="192"/>
    </row>
    <row r="24" spans="1:13" s="189" customFormat="1" ht="14.25" customHeight="1">
      <c r="A24" s="386"/>
      <c r="B24" s="388" t="s">
        <v>322</v>
      </c>
      <c r="C24" s="197" t="s">
        <v>310</v>
      </c>
      <c r="D24" s="194">
        <f t="shared" si="0"/>
        <v>5</v>
      </c>
      <c r="E24" s="195" t="s">
        <v>315</v>
      </c>
      <c r="F24" s="195" t="s">
        <v>315</v>
      </c>
      <c r="G24" s="195" t="s">
        <v>315</v>
      </c>
      <c r="H24" s="194">
        <v>1</v>
      </c>
      <c r="I24" s="195" t="s">
        <v>315</v>
      </c>
      <c r="J24" s="194">
        <v>4</v>
      </c>
      <c r="K24" s="195" t="s">
        <v>315</v>
      </c>
      <c r="L24" s="201" t="s">
        <v>315</v>
      </c>
      <c r="M24" s="192"/>
    </row>
    <row r="25" spans="1:13" s="189" customFormat="1" ht="14.25" customHeight="1">
      <c r="A25" s="386"/>
      <c r="B25" s="388"/>
      <c r="C25" s="197" t="s">
        <v>311</v>
      </c>
      <c r="D25" s="194">
        <f t="shared" si="0"/>
        <v>4</v>
      </c>
      <c r="E25" s="195" t="s">
        <v>315</v>
      </c>
      <c r="F25" s="195" t="s">
        <v>315</v>
      </c>
      <c r="G25" s="195" t="s">
        <v>315</v>
      </c>
      <c r="H25" s="195" t="s">
        <v>315</v>
      </c>
      <c r="I25" s="195" t="s">
        <v>315</v>
      </c>
      <c r="J25" s="194">
        <v>3</v>
      </c>
      <c r="K25" s="195" t="s">
        <v>315</v>
      </c>
      <c r="L25" s="196">
        <v>1</v>
      </c>
      <c r="M25" s="192"/>
    </row>
    <row r="26" spans="1:13" s="189" customFormat="1" ht="14.25" customHeight="1">
      <c r="A26" s="386"/>
      <c r="B26" s="388"/>
      <c r="C26" s="197" t="s">
        <v>312</v>
      </c>
      <c r="D26" s="194">
        <f t="shared" si="0"/>
        <v>20</v>
      </c>
      <c r="E26" s="195" t="s">
        <v>317</v>
      </c>
      <c r="F26" s="194">
        <v>3</v>
      </c>
      <c r="G26" s="194">
        <v>1</v>
      </c>
      <c r="H26" s="194">
        <v>2</v>
      </c>
      <c r="I26" s="195" t="s">
        <v>317</v>
      </c>
      <c r="J26" s="194">
        <v>4</v>
      </c>
      <c r="K26" s="194">
        <v>3</v>
      </c>
      <c r="L26" s="196">
        <v>7</v>
      </c>
      <c r="M26" s="192"/>
    </row>
    <row r="27" spans="1:13" s="189" customFormat="1" ht="14.25" customHeight="1">
      <c r="A27" s="386"/>
      <c r="B27" s="383" t="s">
        <v>323</v>
      </c>
      <c r="C27" s="197" t="s">
        <v>310</v>
      </c>
      <c r="D27" s="194">
        <f t="shared" si="0"/>
        <v>2</v>
      </c>
      <c r="E27" s="195" t="s">
        <v>315</v>
      </c>
      <c r="F27" s="195" t="s">
        <v>315</v>
      </c>
      <c r="G27" s="195" t="s">
        <v>315</v>
      </c>
      <c r="H27" s="195" t="s">
        <v>315</v>
      </c>
      <c r="I27" s="195" t="s">
        <v>315</v>
      </c>
      <c r="J27" s="194">
        <v>2</v>
      </c>
      <c r="K27" s="195" t="s">
        <v>315</v>
      </c>
      <c r="L27" s="201" t="s">
        <v>315</v>
      </c>
      <c r="M27" s="192"/>
    </row>
    <row r="28" spans="1:13" s="189" customFormat="1" ht="14.25" customHeight="1">
      <c r="A28" s="386"/>
      <c r="B28" s="383"/>
      <c r="C28" s="197" t="s">
        <v>311</v>
      </c>
      <c r="D28" s="194">
        <f t="shared" si="0"/>
        <v>12</v>
      </c>
      <c r="E28" s="195" t="s">
        <v>315</v>
      </c>
      <c r="F28" s="195" t="s">
        <v>315</v>
      </c>
      <c r="G28" s="194">
        <v>1</v>
      </c>
      <c r="H28" s="194">
        <v>2</v>
      </c>
      <c r="I28" s="194">
        <v>1</v>
      </c>
      <c r="J28" s="194">
        <v>8</v>
      </c>
      <c r="K28" s="195" t="s">
        <v>315</v>
      </c>
      <c r="L28" s="201" t="s">
        <v>315</v>
      </c>
      <c r="M28" s="192"/>
    </row>
    <row r="29" spans="1:13" s="189" customFormat="1" ht="14.25" customHeight="1">
      <c r="A29" s="386"/>
      <c r="B29" s="383"/>
      <c r="C29" s="197" t="s">
        <v>312</v>
      </c>
      <c r="D29" s="194">
        <f t="shared" si="0"/>
        <v>54</v>
      </c>
      <c r="E29" s="195" t="s">
        <v>317</v>
      </c>
      <c r="F29" s="194">
        <v>2</v>
      </c>
      <c r="G29" s="195" t="s">
        <v>317</v>
      </c>
      <c r="H29" s="194">
        <v>5</v>
      </c>
      <c r="I29" s="194">
        <v>3</v>
      </c>
      <c r="J29" s="194">
        <v>32</v>
      </c>
      <c r="K29" s="194">
        <v>2</v>
      </c>
      <c r="L29" s="196">
        <v>10</v>
      </c>
      <c r="M29" s="192"/>
    </row>
    <row r="30" spans="1:13" s="189" customFormat="1" ht="14.25" customHeight="1">
      <c r="A30" s="386"/>
      <c r="B30" s="383" t="s">
        <v>324</v>
      </c>
      <c r="C30" s="197" t="s">
        <v>310</v>
      </c>
      <c r="D30" s="194">
        <f t="shared" si="0"/>
        <v>1</v>
      </c>
      <c r="E30" s="195" t="s">
        <v>315</v>
      </c>
      <c r="F30" s="195" t="s">
        <v>315</v>
      </c>
      <c r="G30" s="195" t="s">
        <v>315</v>
      </c>
      <c r="H30" s="195" t="s">
        <v>315</v>
      </c>
      <c r="I30" s="195" t="s">
        <v>315</v>
      </c>
      <c r="J30" s="194">
        <v>1</v>
      </c>
      <c r="K30" s="195" t="s">
        <v>315</v>
      </c>
      <c r="L30" s="201" t="s">
        <v>315</v>
      </c>
      <c r="M30" s="192"/>
    </row>
    <row r="31" spans="1:13" s="189" customFormat="1" ht="14.25" customHeight="1">
      <c r="A31" s="386"/>
      <c r="B31" s="383"/>
      <c r="C31" s="197" t="s">
        <v>311</v>
      </c>
      <c r="D31" s="194">
        <f t="shared" si="0"/>
        <v>1</v>
      </c>
      <c r="E31" s="195" t="s">
        <v>315</v>
      </c>
      <c r="F31" s="194">
        <v>1</v>
      </c>
      <c r="G31" s="195" t="s">
        <v>315</v>
      </c>
      <c r="H31" s="195" t="s">
        <v>315</v>
      </c>
      <c r="I31" s="195" t="s">
        <v>315</v>
      </c>
      <c r="J31" s="195" t="s">
        <v>315</v>
      </c>
      <c r="K31" s="195" t="s">
        <v>315</v>
      </c>
      <c r="L31" s="201" t="s">
        <v>315</v>
      </c>
      <c r="M31" s="192"/>
    </row>
    <row r="32" spans="1:13" s="189" customFormat="1" ht="14.25" customHeight="1">
      <c r="A32" s="386"/>
      <c r="B32" s="383"/>
      <c r="C32" s="197" t="s">
        <v>312</v>
      </c>
      <c r="D32" s="194">
        <f t="shared" si="0"/>
        <v>4</v>
      </c>
      <c r="E32" s="195" t="s">
        <v>317</v>
      </c>
      <c r="F32" s="194">
        <v>1</v>
      </c>
      <c r="G32" s="195" t="s">
        <v>317</v>
      </c>
      <c r="H32" s="195" t="s">
        <v>317</v>
      </c>
      <c r="I32" s="195" t="s">
        <v>317</v>
      </c>
      <c r="J32" s="194">
        <v>3</v>
      </c>
      <c r="K32" s="195" t="s">
        <v>317</v>
      </c>
      <c r="L32" s="201" t="s">
        <v>317</v>
      </c>
      <c r="M32" s="192"/>
    </row>
    <row r="33" spans="1:13" s="189" customFormat="1" ht="14.25" customHeight="1">
      <c r="A33" s="386"/>
      <c r="B33" s="383" t="s">
        <v>325</v>
      </c>
      <c r="C33" s="197" t="s">
        <v>310</v>
      </c>
      <c r="D33" s="194">
        <f t="shared" si="0"/>
        <v>0</v>
      </c>
      <c r="E33" s="195" t="s">
        <v>315</v>
      </c>
      <c r="F33" s="195" t="s">
        <v>315</v>
      </c>
      <c r="G33" s="195" t="s">
        <v>315</v>
      </c>
      <c r="H33" s="195" t="s">
        <v>315</v>
      </c>
      <c r="I33" s="195" t="s">
        <v>315</v>
      </c>
      <c r="J33" s="195" t="s">
        <v>315</v>
      </c>
      <c r="K33" s="195" t="s">
        <v>315</v>
      </c>
      <c r="L33" s="201" t="s">
        <v>315</v>
      </c>
      <c r="M33" s="192"/>
    </row>
    <row r="34" spans="1:13" s="189" customFormat="1" ht="14.25" customHeight="1">
      <c r="A34" s="386"/>
      <c r="B34" s="383"/>
      <c r="C34" s="197" t="s">
        <v>311</v>
      </c>
      <c r="D34" s="194">
        <f t="shared" si="0"/>
        <v>1</v>
      </c>
      <c r="E34" s="195" t="s">
        <v>315</v>
      </c>
      <c r="F34" s="195" t="s">
        <v>315</v>
      </c>
      <c r="G34" s="195" t="s">
        <v>315</v>
      </c>
      <c r="H34" s="195" t="s">
        <v>315</v>
      </c>
      <c r="I34" s="195" t="s">
        <v>315</v>
      </c>
      <c r="J34" s="195" t="s">
        <v>315</v>
      </c>
      <c r="K34" s="195" t="s">
        <v>315</v>
      </c>
      <c r="L34" s="196">
        <v>1</v>
      </c>
      <c r="M34" s="192"/>
    </row>
    <row r="35" spans="1:13" s="189" customFormat="1" ht="14.25" customHeight="1">
      <c r="A35" s="386"/>
      <c r="B35" s="383"/>
      <c r="C35" s="197" t="s">
        <v>312</v>
      </c>
      <c r="D35" s="194">
        <f t="shared" si="0"/>
        <v>19</v>
      </c>
      <c r="E35" s="195" t="s">
        <v>317</v>
      </c>
      <c r="F35" s="194">
        <v>3</v>
      </c>
      <c r="G35" s="194">
        <v>1</v>
      </c>
      <c r="H35" s="194">
        <v>5</v>
      </c>
      <c r="I35" s="195" t="s">
        <v>317</v>
      </c>
      <c r="J35" s="194">
        <v>3</v>
      </c>
      <c r="K35" s="194">
        <v>2</v>
      </c>
      <c r="L35" s="196">
        <v>5</v>
      </c>
      <c r="M35" s="192"/>
    </row>
    <row r="36" spans="1:13" s="189" customFormat="1" ht="14.25" customHeight="1">
      <c r="A36" s="386"/>
      <c r="B36" s="383" t="s">
        <v>326</v>
      </c>
      <c r="C36" s="197" t="s">
        <v>310</v>
      </c>
      <c r="D36" s="194">
        <f t="shared" si="0"/>
        <v>1</v>
      </c>
      <c r="E36" s="195" t="s">
        <v>315</v>
      </c>
      <c r="F36" s="195" t="s">
        <v>315</v>
      </c>
      <c r="G36" s="195" t="s">
        <v>315</v>
      </c>
      <c r="H36" s="195" t="s">
        <v>315</v>
      </c>
      <c r="I36" s="195" t="s">
        <v>315</v>
      </c>
      <c r="J36" s="194">
        <v>1</v>
      </c>
      <c r="K36" s="195" t="s">
        <v>315</v>
      </c>
      <c r="L36" s="201" t="s">
        <v>315</v>
      </c>
      <c r="M36" s="192"/>
    </row>
    <row r="37" spans="1:13" s="189" customFormat="1" ht="14.25" customHeight="1">
      <c r="A37" s="386"/>
      <c r="B37" s="383"/>
      <c r="C37" s="197" t="s">
        <v>311</v>
      </c>
      <c r="D37" s="194">
        <f t="shared" si="0"/>
        <v>5</v>
      </c>
      <c r="E37" s="195" t="s">
        <v>315</v>
      </c>
      <c r="F37" s="195" t="s">
        <v>315</v>
      </c>
      <c r="G37" s="195" t="s">
        <v>315</v>
      </c>
      <c r="H37" s="195" t="s">
        <v>315</v>
      </c>
      <c r="I37" s="195" t="s">
        <v>315</v>
      </c>
      <c r="J37" s="194">
        <v>5</v>
      </c>
      <c r="K37" s="195" t="s">
        <v>315</v>
      </c>
      <c r="L37" s="201" t="s">
        <v>315</v>
      </c>
      <c r="M37" s="192"/>
    </row>
    <row r="38" spans="1:13" s="189" customFormat="1" ht="14.25" customHeight="1">
      <c r="A38" s="386"/>
      <c r="B38" s="383"/>
      <c r="C38" s="197" t="s">
        <v>312</v>
      </c>
      <c r="D38" s="194">
        <f t="shared" si="0"/>
        <v>22</v>
      </c>
      <c r="E38" s="195" t="s">
        <v>317</v>
      </c>
      <c r="F38" s="195" t="s">
        <v>317</v>
      </c>
      <c r="G38" s="195" t="s">
        <v>317</v>
      </c>
      <c r="H38" s="195" t="s">
        <v>317</v>
      </c>
      <c r="I38" s="195" t="s">
        <v>317</v>
      </c>
      <c r="J38" s="194">
        <v>11</v>
      </c>
      <c r="K38" s="194">
        <v>1</v>
      </c>
      <c r="L38" s="196">
        <v>10</v>
      </c>
      <c r="M38" s="192"/>
    </row>
    <row r="39" spans="1:13" s="189" customFormat="1" ht="14.25" customHeight="1">
      <c r="A39" s="386"/>
      <c r="B39" s="383" t="s">
        <v>327</v>
      </c>
      <c r="C39" s="197" t="s">
        <v>310</v>
      </c>
      <c r="D39" s="194">
        <f t="shared" si="0"/>
        <v>1</v>
      </c>
      <c r="E39" s="195" t="s">
        <v>315</v>
      </c>
      <c r="F39" s="195" t="s">
        <v>315</v>
      </c>
      <c r="G39" s="195" t="s">
        <v>315</v>
      </c>
      <c r="H39" s="195" t="s">
        <v>315</v>
      </c>
      <c r="I39" s="195" t="s">
        <v>315</v>
      </c>
      <c r="J39" s="194">
        <v>1</v>
      </c>
      <c r="K39" s="195" t="s">
        <v>315</v>
      </c>
      <c r="L39" s="201" t="s">
        <v>315</v>
      </c>
      <c r="M39" s="192"/>
    </row>
    <row r="40" spans="1:13" s="189" customFormat="1" ht="14.25" customHeight="1">
      <c r="A40" s="386"/>
      <c r="B40" s="383"/>
      <c r="C40" s="197" t="s">
        <v>311</v>
      </c>
      <c r="D40" s="194">
        <f t="shared" si="0"/>
        <v>1</v>
      </c>
      <c r="E40" s="195" t="s">
        <v>315</v>
      </c>
      <c r="F40" s="195" t="s">
        <v>315</v>
      </c>
      <c r="G40" s="195" t="s">
        <v>315</v>
      </c>
      <c r="H40" s="195" t="s">
        <v>315</v>
      </c>
      <c r="I40" s="195" t="s">
        <v>315</v>
      </c>
      <c r="J40" s="195" t="s">
        <v>315</v>
      </c>
      <c r="K40" s="194"/>
      <c r="L40" s="196">
        <v>1</v>
      </c>
      <c r="M40" s="192"/>
    </row>
    <row r="41" spans="1:13" s="189" customFormat="1" ht="14.25" customHeight="1">
      <c r="A41" s="386"/>
      <c r="B41" s="383"/>
      <c r="C41" s="197" t="s">
        <v>312</v>
      </c>
      <c r="D41" s="194">
        <f t="shared" si="0"/>
        <v>28</v>
      </c>
      <c r="E41" s="195" t="s">
        <v>317</v>
      </c>
      <c r="F41" s="194">
        <v>11</v>
      </c>
      <c r="G41" s="195" t="s">
        <v>317</v>
      </c>
      <c r="H41" s="195" t="s">
        <v>317</v>
      </c>
      <c r="I41" s="195" t="s">
        <v>317</v>
      </c>
      <c r="J41" s="194">
        <v>10</v>
      </c>
      <c r="K41" s="194">
        <v>1</v>
      </c>
      <c r="L41" s="196">
        <v>6</v>
      </c>
      <c r="M41" s="192"/>
    </row>
    <row r="42" spans="1:13" s="189" customFormat="1" ht="14.25" customHeight="1">
      <c r="A42" s="386"/>
      <c r="B42" s="383" t="s">
        <v>328</v>
      </c>
      <c r="C42" s="197" t="s">
        <v>310</v>
      </c>
      <c r="D42" s="194">
        <f t="shared" si="0"/>
        <v>0</v>
      </c>
      <c r="E42" s="195" t="s">
        <v>315</v>
      </c>
      <c r="F42" s="195" t="s">
        <v>315</v>
      </c>
      <c r="G42" s="195" t="s">
        <v>315</v>
      </c>
      <c r="H42" s="195" t="s">
        <v>315</v>
      </c>
      <c r="I42" s="195" t="s">
        <v>315</v>
      </c>
      <c r="J42" s="195" t="s">
        <v>315</v>
      </c>
      <c r="K42" s="195" t="s">
        <v>315</v>
      </c>
      <c r="L42" s="201" t="s">
        <v>315</v>
      </c>
      <c r="M42" s="192"/>
    </row>
    <row r="43" spans="1:13" s="189" customFormat="1" ht="14.25" customHeight="1">
      <c r="A43" s="386"/>
      <c r="B43" s="383"/>
      <c r="C43" s="197" t="s">
        <v>311</v>
      </c>
      <c r="D43" s="194">
        <f t="shared" si="0"/>
        <v>0</v>
      </c>
      <c r="E43" s="195" t="s">
        <v>315</v>
      </c>
      <c r="F43" s="195" t="s">
        <v>315</v>
      </c>
      <c r="G43" s="195" t="s">
        <v>315</v>
      </c>
      <c r="H43" s="195" t="s">
        <v>315</v>
      </c>
      <c r="I43" s="195" t="s">
        <v>315</v>
      </c>
      <c r="J43" s="195" t="s">
        <v>315</v>
      </c>
      <c r="K43" s="195" t="s">
        <v>315</v>
      </c>
      <c r="L43" s="201" t="s">
        <v>315</v>
      </c>
      <c r="M43" s="192"/>
    </row>
    <row r="44" spans="1:13" s="189" customFormat="1" ht="14.25" customHeight="1">
      <c r="A44" s="387"/>
      <c r="B44" s="383"/>
      <c r="C44" s="197" t="s">
        <v>312</v>
      </c>
      <c r="D44" s="194">
        <f t="shared" si="0"/>
        <v>6</v>
      </c>
      <c r="E44" s="195" t="s">
        <v>317</v>
      </c>
      <c r="F44" s="194">
        <v>1</v>
      </c>
      <c r="G44" s="195" t="s">
        <v>317</v>
      </c>
      <c r="H44" s="195" t="s">
        <v>317</v>
      </c>
      <c r="I44" s="195" t="s">
        <v>317</v>
      </c>
      <c r="J44" s="194">
        <v>4</v>
      </c>
      <c r="K44" s="195" t="s">
        <v>317</v>
      </c>
      <c r="L44" s="196">
        <v>1</v>
      </c>
      <c r="M44" s="192"/>
    </row>
    <row r="45" spans="1:13" s="189" customFormat="1" ht="14.25" customHeight="1">
      <c r="A45" s="385" t="s">
        <v>329</v>
      </c>
      <c r="B45" s="384" t="s">
        <v>330</v>
      </c>
      <c r="C45" s="197" t="s">
        <v>310</v>
      </c>
      <c r="D45" s="194">
        <f t="shared" si="0"/>
        <v>0</v>
      </c>
      <c r="E45" s="195" t="s">
        <v>315</v>
      </c>
      <c r="F45" s="195" t="s">
        <v>315</v>
      </c>
      <c r="G45" s="195" t="s">
        <v>315</v>
      </c>
      <c r="H45" s="195" t="s">
        <v>315</v>
      </c>
      <c r="I45" s="195" t="s">
        <v>315</v>
      </c>
      <c r="J45" s="195" t="s">
        <v>315</v>
      </c>
      <c r="K45" s="195" t="s">
        <v>315</v>
      </c>
      <c r="L45" s="201" t="s">
        <v>315</v>
      </c>
      <c r="M45" s="192"/>
    </row>
    <row r="46" spans="1:13" s="189" customFormat="1" ht="14.25" customHeight="1">
      <c r="A46" s="386"/>
      <c r="B46" s="384"/>
      <c r="C46" s="197" t="s">
        <v>311</v>
      </c>
      <c r="D46" s="194">
        <f t="shared" si="0"/>
        <v>0</v>
      </c>
      <c r="E46" s="195" t="s">
        <v>315</v>
      </c>
      <c r="F46" s="195" t="s">
        <v>315</v>
      </c>
      <c r="G46" s="195" t="s">
        <v>315</v>
      </c>
      <c r="H46" s="195" t="s">
        <v>315</v>
      </c>
      <c r="I46" s="195" t="s">
        <v>315</v>
      </c>
      <c r="J46" s="195" t="s">
        <v>315</v>
      </c>
      <c r="K46" s="195" t="s">
        <v>315</v>
      </c>
      <c r="L46" s="201" t="s">
        <v>315</v>
      </c>
      <c r="M46" s="192"/>
    </row>
    <row r="47" spans="1:13" s="189" customFormat="1" ht="14.25" customHeight="1">
      <c r="A47" s="387"/>
      <c r="B47" s="384"/>
      <c r="C47" s="197" t="s">
        <v>312</v>
      </c>
      <c r="D47" s="194">
        <f t="shared" si="0"/>
        <v>0</v>
      </c>
      <c r="E47" s="195" t="s">
        <v>317</v>
      </c>
      <c r="F47" s="195" t="s">
        <v>317</v>
      </c>
      <c r="G47" s="195" t="s">
        <v>317</v>
      </c>
      <c r="H47" s="195" t="s">
        <v>317</v>
      </c>
      <c r="I47" s="195" t="s">
        <v>317</v>
      </c>
      <c r="J47" s="195" t="s">
        <v>317</v>
      </c>
      <c r="K47" s="195" t="s">
        <v>317</v>
      </c>
      <c r="L47" s="201" t="s">
        <v>317</v>
      </c>
      <c r="M47" s="192"/>
    </row>
    <row r="48" spans="1:13" s="189" customFormat="1" ht="14.25" customHeight="1">
      <c r="A48" s="385" t="s">
        <v>331</v>
      </c>
      <c r="B48" s="384" t="s">
        <v>332</v>
      </c>
      <c r="C48" s="197" t="s">
        <v>310</v>
      </c>
      <c r="D48" s="194">
        <f t="shared" si="0"/>
        <v>0</v>
      </c>
      <c r="E48" s="195" t="s">
        <v>315</v>
      </c>
      <c r="F48" s="195" t="s">
        <v>315</v>
      </c>
      <c r="G48" s="195" t="s">
        <v>315</v>
      </c>
      <c r="H48" s="195" t="s">
        <v>315</v>
      </c>
      <c r="I48" s="195" t="s">
        <v>315</v>
      </c>
      <c r="J48" s="195" t="s">
        <v>315</v>
      </c>
      <c r="K48" s="195" t="s">
        <v>315</v>
      </c>
      <c r="L48" s="201" t="s">
        <v>315</v>
      </c>
      <c r="M48" s="192"/>
    </row>
    <row r="49" spans="1:13" s="189" customFormat="1" ht="14.25" customHeight="1">
      <c r="A49" s="386"/>
      <c r="B49" s="384"/>
      <c r="C49" s="197" t="s">
        <v>311</v>
      </c>
      <c r="D49" s="194">
        <f t="shared" si="0"/>
        <v>4</v>
      </c>
      <c r="E49" s="195" t="s">
        <v>315</v>
      </c>
      <c r="F49" s="195" t="s">
        <v>315</v>
      </c>
      <c r="G49" s="195" t="s">
        <v>315</v>
      </c>
      <c r="H49" s="194">
        <v>1</v>
      </c>
      <c r="I49" s="195" t="s">
        <v>315</v>
      </c>
      <c r="J49" s="194">
        <v>1</v>
      </c>
      <c r="K49" s="195" t="s">
        <v>315</v>
      </c>
      <c r="L49" s="196">
        <v>2</v>
      </c>
      <c r="M49" s="192"/>
    </row>
    <row r="50" spans="1:13" s="189" customFormat="1" ht="14.25" customHeight="1">
      <c r="A50" s="386"/>
      <c r="B50" s="384"/>
      <c r="C50" s="197" t="s">
        <v>312</v>
      </c>
      <c r="D50" s="194">
        <f t="shared" si="0"/>
        <v>11</v>
      </c>
      <c r="E50" s="195" t="s">
        <v>317</v>
      </c>
      <c r="F50" s="195" t="s">
        <v>317</v>
      </c>
      <c r="G50" s="195" t="s">
        <v>317</v>
      </c>
      <c r="H50" s="195" t="s">
        <v>317</v>
      </c>
      <c r="I50" s="195" t="s">
        <v>317</v>
      </c>
      <c r="J50" s="194">
        <v>3</v>
      </c>
      <c r="K50" s="194">
        <v>1</v>
      </c>
      <c r="L50" s="196">
        <v>7</v>
      </c>
      <c r="M50" s="192"/>
    </row>
    <row r="51" spans="1:13" s="189" customFormat="1" ht="14.25" customHeight="1">
      <c r="A51" s="386"/>
      <c r="B51" s="384" t="s">
        <v>333</v>
      </c>
      <c r="C51" s="197" t="s">
        <v>310</v>
      </c>
      <c r="D51" s="194">
        <f t="shared" si="0"/>
        <v>2</v>
      </c>
      <c r="E51" s="195">
        <v>-1</v>
      </c>
      <c r="F51" s="195" t="s">
        <v>315</v>
      </c>
      <c r="G51" s="195" t="s">
        <v>315</v>
      </c>
      <c r="H51" s="195" t="s">
        <v>315</v>
      </c>
      <c r="I51" s="195" t="s">
        <v>315</v>
      </c>
      <c r="J51" s="194">
        <v>1</v>
      </c>
      <c r="K51" s="195" t="s">
        <v>315</v>
      </c>
      <c r="L51" s="196">
        <v>2</v>
      </c>
      <c r="M51" s="192"/>
    </row>
    <row r="52" spans="1:13" s="189" customFormat="1" ht="14.25" customHeight="1">
      <c r="A52" s="386"/>
      <c r="B52" s="384"/>
      <c r="C52" s="197" t="s">
        <v>311</v>
      </c>
      <c r="D52" s="194">
        <f t="shared" si="0"/>
        <v>5</v>
      </c>
      <c r="E52" s="195" t="s">
        <v>315</v>
      </c>
      <c r="F52" s="195" t="s">
        <v>315</v>
      </c>
      <c r="G52" s="195" t="s">
        <v>315</v>
      </c>
      <c r="H52" s="194">
        <v>1</v>
      </c>
      <c r="I52" s="195" t="s">
        <v>315</v>
      </c>
      <c r="J52" s="194">
        <v>2</v>
      </c>
      <c r="K52" s="195" t="s">
        <v>315</v>
      </c>
      <c r="L52" s="196">
        <v>2</v>
      </c>
      <c r="M52" s="192"/>
    </row>
    <row r="53" spans="1:13" s="189" customFormat="1" ht="14.25" customHeight="1" thickBot="1">
      <c r="A53" s="389"/>
      <c r="B53" s="390"/>
      <c r="C53" s="202" t="s">
        <v>312</v>
      </c>
      <c r="D53" s="203">
        <f t="shared" si="0"/>
        <v>4</v>
      </c>
      <c r="E53" s="204">
        <v>-1</v>
      </c>
      <c r="F53" s="203">
        <v>1</v>
      </c>
      <c r="G53" s="204" t="s">
        <v>317</v>
      </c>
      <c r="H53" s="204" t="s">
        <v>317</v>
      </c>
      <c r="I53" s="204" t="s">
        <v>317</v>
      </c>
      <c r="J53" s="203">
        <v>1</v>
      </c>
      <c r="K53" s="203">
        <v>1</v>
      </c>
      <c r="L53" s="205">
        <v>2</v>
      </c>
      <c r="M53" s="192"/>
    </row>
    <row r="54" spans="1:8" ht="18" customHeight="1">
      <c r="A54" s="206" t="s">
        <v>334</v>
      </c>
      <c r="F54" s="208"/>
      <c r="G54" s="187"/>
      <c r="H54" s="187"/>
    </row>
    <row r="55" spans="1:11" s="189" customFormat="1" ht="12" customHeight="1">
      <c r="A55" s="187" t="s">
        <v>335</v>
      </c>
      <c r="B55" s="187"/>
      <c r="C55" s="187"/>
      <c r="D55" s="187"/>
      <c r="E55" s="187"/>
      <c r="F55" s="187"/>
      <c r="G55" s="187"/>
      <c r="H55" s="187"/>
      <c r="I55" s="187"/>
      <c r="J55" s="187"/>
      <c r="K55" s="187"/>
    </row>
    <row r="56" ht="12" customHeight="1">
      <c r="A56" s="207" t="s">
        <v>336</v>
      </c>
    </row>
  </sheetData>
  <mergeCells count="26">
    <mergeCell ref="A45:A47"/>
    <mergeCell ref="B45:B47"/>
    <mergeCell ref="A48:A53"/>
    <mergeCell ref="B48:B50"/>
    <mergeCell ref="B51:B53"/>
    <mergeCell ref="A18:A44"/>
    <mergeCell ref="B18:B20"/>
    <mergeCell ref="B21:B23"/>
    <mergeCell ref="B24:B26"/>
    <mergeCell ref="B27:B29"/>
    <mergeCell ref="B30:B32"/>
    <mergeCell ref="B33:B35"/>
    <mergeCell ref="B36:B38"/>
    <mergeCell ref="B39:B41"/>
    <mergeCell ref="B42:B44"/>
    <mergeCell ref="A6:B8"/>
    <mergeCell ref="A9:A17"/>
    <mergeCell ref="B9:B11"/>
    <mergeCell ref="B12:B14"/>
    <mergeCell ref="B15:B17"/>
    <mergeCell ref="A2:L2"/>
    <mergeCell ref="A4:B5"/>
    <mergeCell ref="C4:C5"/>
    <mergeCell ref="D4:D5"/>
    <mergeCell ref="E4:E5"/>
    <mergeCell ref="F4:L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Q29"/>
  <sheetViews>
    <sheetView workbookViewId="0" topLeftCell="A1">
      <selection activeCell="A1" sqref="A1"/>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4" ht="24" customHeight="1">
      <c r="A1" s="25"/>
      <c r="B1" s="15"/>
      <c r="C1" s="15"/>
      <c r="D1" s="15"/>
      <c r="E1" s="15"/>
      <c r="F1" s="15"/>
      <c r="G1" s="15"/>
      <c r="H1" s="15"/>
      <c r="I1" s="15"/>
      <c r="J1" s="15"/>
      <c r="K1" s="15"/>
      <c r="L1" s="15"/>
      <c r="M1" s="15"/>
      <c r="N1" s="15"/>
    </row>
    <row r="2" spans="1:14" ht="30" customHeight="1">
      <c r="A2" s="258" t="s">
        <v>337</v>
      </c>
      <c r="B2" s="258"/>
      <c r="C2" s="258"/>
      <c r="D2" s="258"/>
      <c r="E2" s="258"/>
      <c r="F2" s="258"/>
      <c r="G2" s="258"/>
      <c r="H2" s="258"/>
      <c r="I2" s="258"/>
      <c r="J2" s="258"/>
      <c r="K2" s="258"/>
      <c r="L2" s="258"/>
      <c r="M2" s="258"/>
      <c r="N2" s="258"/>
    </row>
    <row r="3" spans="1:14" ht="16.5" customHeight="1" thickBot="1">
      <c r="A3" s="15"/>
      <c r="B3" s="15"/>
      <c r="C3" s="15"/>
      <c r="D3" s="15"/>
      <c r="E3" s="15"/>
      <c r="F3" s="15"/>
      <c r="G3" s="15"/>
      <c r="H3" s="15"/>
      <c r="I3" s="15"/>
      <c r="J3" s="15"/>
      <c r="K3" s="15"/>
      <c r="L3" s="15"/>
      <c r="M3" s="15"/>
      <c r="N3" s="209" t="s">
        <v>196</v>
      </c>
    </row>
    <row r="4" spans="1:14" ht="18" customHeight="1">
      <c r="A4" s="239" t="s">
        <v>197</v>
      </c>
      <c r="B4" s="295"/>
      <c r="C4" s="272" t="s">
        <v>338</v>
      </c>
      <c r="D4" s="273"/>
      <c r="E4" s="273"/>
      <c r="F4" s="273" t="s">
        <v>339</v>
      </c>
      <c r="G4" s="273"/>
      <c r="H4" s="273"/>
      <c r="I4" s="273" t="s">
        <v>340</v>
      </c>
      <c r="J4" s="273"/>
      <c r="K4" s="273"/>
      <c r="L4" s="273" t="s">
        <v>339</v>
      </c>
      <c r="M4" s="273"/>
      <c r="N4" s="263"/>
    </row>
    <row r="5" spans="1:14" ht="18" customHeight="1">
      <c r="A5" s="241"/>
      <c r="B5" s="296"/>
      <c r="C5" s="243"/>
      <c r="D5" s="274"/>
      <c r="E5" s="274"/>
      <c r="F5" s="274"/>
      <c r="G5" s="274"/>
      <c r="H5" s="274"/>
      <c r="I5" s="274"/>
      <c r="J5" s="274"/>
      <c r="K5" s="274"/>
      <c r="L5" s="274"/>
      <c r="M5" s="274"/>
      <c r="N5" s="275"/>
    </row>
    <row r="6" spans="1:14" ht="6" customHeight="1">
      <c r="A6" s="116"/>
      <c r="B6" s="117"/>
      <c r="C6" s="360"/>
      <c r="D6" s="231"/>
      <c r="E6" s="231"/>
      <c r="F6" s="360"/>
      <c r="G6" s="231"/>
      <c r="H6" s="231"/>
      <c r="I6" s="360"/>
      <c r="J6" s="231"/>
      <c r="K6" s="231"/>
      <c r="L6" s="360"/>
      <c r="M6" s="231"/>
      <c r="N6" s="231"/>
    </row>
    <row r="7" spans="1:17" ht="20.25" customHeight="1">
      <c r="A7" s="116" t="s">
        <v>93</v>
      </c>
      <c r="B7" s="117"/>
      <c r="C7" s="391">
        <v>16487725</v>
      </c>
      <c r="D7" s="391"/>
      <c r="E7" s="391"/>
      <c r="F7" s="392">
        <v>102.8</v>
      </c>
      <c r="G7" s="392"/>
      <c r="H7" s="392"/>
      <c r="I7" s="391">
        <v>2355424</v>
      </c>
      <c r="J7" s="391"/>
      <c r="K7" s="391"/>
      <c r="L7" s="392">
        <v>98.43419594365312</v>
      </c>
      <c r="M7" s="392"/>
      <c r="N7" s="392"/>
      <c r="Q7" s="210"/>
    </row>
    <row r="8" spans="1:14" s="42" customFormat="1" ht="20.25" customHeight="1">
      <c r="A8" s="116" t="s">
        <v>94</v>
      </c>
      <c r="B8" s="117"/>
      <c r="C8" s="391">
        <v>16205953</v>
      </c>
      <c r="D8" s="391"/>
      <c r="E8" s="391"/>
      <c r="F8" s="392">
        <v>98.29101953119668</v>
      </c>
      <c r="G8" s="392"/>
      <c r="H8" s="392"/>
      <c r="I8" s="391">
        <v>2372282</v>
      </c>
      <c r="J8" s="391"/>
      <c r="K8" s="391"/>
      <c r="L8" s="392">
        <v>100.71570978303694</v>
      </c>
      <c r="M8" s="392"/>
      <c r="N8" s="392"/>
    </row>
    <row r="9" spans="1:14" s="42" customFormat="1" ht="20.25" customHeight="1">
      <c r="A9" s="116" t="s">
        <v>67</v>
      </c>
      <c r="B9" s="117"/>
      <c r="C9" s="391">
        <v>16019050</v>
      </c>
      <c r="D9" s="391"/>
      <c r="E9" s="391"/>
      <c r="F9" s="392">
        <v>98.8</v>
      </c>
      <c r="G9" s="392"/>
      <c r="H9" s="392"/>
      <c r="I9" s="391">
        <v>2054308</v>
      </c>
      <c r="J9" s="391"/>
      <c r="K9" s="391"/>
      <c r="L9" s="392">
        <v>86.6</v>
      </c>
      <c r="M9" s="392"/>
      <c r="N9" s="392"/>
    </row>
    <row r="10" spans="1:14" s="42" customFormat="1" ht="20.25" customHeight="1">
      <c r="A10" s="116" t="s">
        <v>95</v>
      </c>
      <c r="B10" s="117"/>
      <c r="C10" s="391">
        <v>16788449</v>
      </c>
      <c r="D10" s="391"/>
      <c r="E10" s="391"/>
      <c r="F10" s="392">
        <v>106.1</v>
      </c>
      <c r="G10" s="392"/>
      <c r="H10" s="392"/>
      <c r="I10" s="391">
        <v>1966146</v>
      </c>
      <c r="J10" s="391"/>
      <c r="K10" s="391"/>
      <c r="L10" s="392">
        <v>95.7</v>
      </c>
      <c r="M10" s="392"/>
      <c r="N10" s="392"/>
    </row>
    <row r="11" spans="1:14" s="45" customFormat="1" ht="20.25" customHeight="1">
      <c r="A11" s="244" t="s">
        <v>97</v>
      </c>
      <c r="B11" s="121"/>
      <c r="C11" s="393">
        <v>14975974</v>
      </c>
      <c r="D11" s="393"/>
      <c r="E11" s="393"/>
      <c r="F11" s="394">
        <v>89.2</v>
      </c>
      <c r="G11" s="394"/>
      <c r="H11" s="394"/>
      <c r="I11" s="393">
        <v>2021253</v>
      </c>
      <c r="J11" s="393"/>
      <c r="K11" s="393"/>
      <c r="L11" s="394">
        <v>102.8</v>
      </c>
      <c r="M11" s="394"/>
      <c r="N11" s="394"/>
    </row>
    <row r="12" spans="1:14" ht="6" customHeight="1">
      <c r="A12" s="4"/>
      <c r="B12" s="17"/>
      <c r="C12" s="395"/>
      <c r="D12" s="395"/>
      <c r="E12" s="395"/>
      <c r="F12" s="395"/>
      <c r="G12" s="395"/>
      <c r="H12" s="395"/>
      <c r="I12" s="395"/>
      <c r="J12" s="395"/>
      <c r="K12" s="395"/>
      <c r="L12" s="395"/>
      <c r="M12" s="395"/>
      <c r="N12" s="395"/>
    </row>
    <row r="13" spans="1:14" ht="20.25" customHeight="1">
      <c r="A13" s="50" t="s">
        <v>97</v>
      </c>
      <c r="B13" s="145" t="s">
        <v>173</v>
      </c>
      <c r="C13" s="391">
        <v>1268632</v>
      </c>
      <c r="D13" s="391"/>
      <c r="E13" s="391"/>
      <c r="F13" s="392">
        <f>C13/1342690*100</f>
        <v>94.48435603154861</v>
      </c>
      <c r="G13" s="392"/>
      <c r="H13" s="392"/>
      <c r="I13" s="391">
        <v>149704</v>
      </c>
      <c r="J13" s="391"/>
      <c r="K13" s="391"/>
      <c r="L13" s="392">
        <f>I13/141885*100</f>
        <v>105.51080100081052</v>
      </c>
      <c r="M13" s="392"/>
      <c r="N13" s="392"/>
    </row>
    <row r="14" spans="1:14" ht="20.25" customHeight="1">
      <c r="A14" s="50"/>
      <c r="B14" s="145" t="s">
        <v>174</v>
      </c>
      <c r="C14" s="391">
        <v>3000886</v>
      </c>
      <c r="D14" s="391"/>
      <c r="E14" s="391"/>
      <c r="F14" s="392">
        <f>C14/2773387*100</f>
        <v>108.20293020772074</v>
      </c>
      <c r="G14" s="392"/>
      <c r="H14" s="392"/>
      <c r="I14" s="391">
        <v>159894</v>
      </c>
      <c r="J14" s="391"/>
      <c r="K14" s="391"/>
      <c r="L14" s="392">
        <f>I14/153701*100</f>
        <v>104.02925159888355</v>
      </c>
      <c r="M14" s="392"/>
      <c r="N14" s="392"/>
    </row>
    <row r="15" spans="1:14" ht="20.25" customHeight="1">
      <c r="A15" s="50"/>
      <c r="B15" s="145" t="s">
        <v>203</v>
      </c>
      <c r="C15" s="391">
        <v>911453</v>
      </c>
      <c r="D15" s="391"/>
      <c r="E15" s="391"/>
      <c r="F15" s="392">
        <f>C15/955935*100</f>
        <v>95.34675474796927</v>
      </c>
      <c r="G15" s="392"/>
      <c r="H15" s="392"/>
      <c r="I15" s="391">
        <v>126946</v>
      </c>
      <c r="J15" s="391"/>
      <c r="K15" s="391"/>
      <c r="L15" s="392">
        <f>I15/122151*100</f>
        <v>103.92546929619897</v>
      </c>
      <c r="M15" s="392"/>
      <c r="N15" s="392"/>
    </row>
    <row r="16" spans="1:14" ht="20.25" customHeight="1">
      <c r="A16" s="50"/>
      <c r="B16" s="145" t="s">
        <v>204</v>
      </c>
      <c r="C16" s="391">
        <v>1323845</v>
      </c>
      <c r="D16" s="391"/>
      <c r="E16" s="391"/>
      <c r="F16" s="392">
        <f>C16/1210055*100</f>
        <v>109.40370479027813</v>
      </c>
      <c r="G16" s="392"/>
      <c r="H16" s="392"/>
      <c r="I16" s="391">
        <v>298455</v>
      </c>
      <c r="J16" s="391"/>
      <c r="K16" s="391"/>
      <c r="L16" s="392">
        <f>I16/169867*100</f>
        <v>175.69922351015794</v>
      </c>
      <c r="M16" s="392"/>
      <c r="N16" s="392"/>
    </row>
    <row r="17" spans="1:14" ht="20.25" customHeight="1">
      <c r="A17" s="50"/>
      <c r="B17" s="145" t="s">
        <v>205</v>
      </c>
      <c r="C17" s="391">
        <v>1777366</v>
      </c>
      <c r="D17" s="391"/>
      <c r="E17" s="391"/>
      <c r="F17" s="392">
        <f>C17/1675475*100</f>
        <v>106.08132022262345</v>
      </c>
      <c r="G17" s="392"/>
      <c r="H17" s="392"/>
      <c r="I17" s="391">
        <v>232779</v>
      </c>
      <c r="J17" s="391"/>
      <c r="K17" s="391"/>
      <c r="L17" s="392">
        <f>I17/227910*100</f>
        <v>102.13636961958667</v>
      </c>
      <c r="M17" s="392"/>
      <c r="N17" s="392"/>
    </row>
    <row r="18" spans="1:14" ht="20.25" customHeight="1">
      <c r="A18" s="50"/>
      <c r="B18" s="145" t="s">
        <v>206</v>
      </c>
      <c r="C18" s="391">
        <v>940547</v>
      </c>
      <c r="D18" s="391"/>
      <c r="E18" s="391"/>
      <c r="F18" s="392">
        <f>C18/1401013*100</f>
        <v>67.13335279544158</v>
      </c>
      <c r="G18" s="392"/>
      <c r="H18" s="392"/>
      <c r="I18" s="391">
        <v>145437</v>
      </c>
      <c r="J18" s="391"/>
      <c r="K18" s="391"/>
      <c r="L18" s="392">
        <f>I18/157539*100</f>
        <v>92.31809266276923</v>
      </c>
      <c r="M18" s="392"/>
      <c r="N18" s="392"/>
    </row>
    <row r="19" spans="1:14" ht="20.25" customHeight="1">
      <c r="A19" s="50"/>
      <c r="B19" s="145" t="s">
        <v>179</v>
      </c>
      <c r="C19" s="391">
        <v>1034586</v>
      </c>
      <c r="D19" s="391"/>
      <c r="E19" s="391"/>
      <c r="F19" s="392">
        <f>C19/1404111*100</f>
        <v>73.68263620183875</v>
      </c>
      <c r="G19" s="392"/>
      <c r="H19" s="392"/>
      <c r="I19" s="391">
        <v>159378</v>
      </c>
      <c r="J19" s="391"/>
      <c r="K19" s="391"/>
      <c r="L19" s="392">
        <f>I19/183391*100</f>
        <v>86.90611862087016</v>
      </c>
      <c r="M19" s="392"/>
      <c r="N19" s="392"/>
    </row>
    <row r="20" spans="1:14" ht="20.25" customHeight="1">
      <c r="A20" s="50"/>
      <c r="B20" s="145" t="s">
        <v>207</v>
      </c>
      <c r="C20" s="391">
        <v>1177394</v>
      </c>
      <c r="D20" s="391"/>
      <c r="E20" s="391"/>
      <c r="F20" s="392">
        <f>C20/1667590*100</f>
        <v>70.60452509309843</v>
      </c>
      <c r="G20" s="392"/>
      <c r="H20" s="392"/>
      <c r="I20" s="391">
        <v>167618</v>
      </c>
      <c r="J20" s="391"/>
      <c r="K20" s="391"/>
      <c r="L20" s="392">
        <f>I20/187956*100</f>
        <v>89.17938240864883</v>
      </c>
      <c r="M20" s="392"/>
      <c r="N20" s="392"/>
    </row>
    <row r="21" spans="1:14" ht="20.25" customHeight="1">
      <c r="A21" s="50"/>
      <c r="B21" s="145" t="s">
        <v>208</v>
      </c>
      <c r="C21" s="391">
        <v>827885</v>
      </c>
      <c r="D21" s="391"/>
      <c r="E21" s="391"/>
      <c r="F21" s="392">
        <f>C21/1522287*100</f>
        <v>54.3842915297838</v>
      </c>
      <c r="G21" s="392"/>
      <c r="H21" s="392"/>
      <c r="I21" s="391">
        <v>156772</v>
      </c>
      <c r="J21" s="391"/>
      <c r="K21" s="391"/>
      <c r="L21" s="392">
        <f>I21/154909*100</f>
        <v>101.20264155084597</v>
      </c>
      <c r="M21" s="392"/>
      <c r="N21" s="392"/>
    </row>
    <row r="22" spans="1:14" ht="20.25" customHeight="1">
      <c r="A22" s="50" t="s">
        <v>182</v>
      </c>
      <c r="B22" s="145" t="s">
        <v>183</v>
      </c>
      <c r="C22" s="391">
        <v>1003591</v>
      </c>
      <c r="D22" s="391"/>
      <c r="E22" s="391"/>
      <c r="F22" s="392">
        <f>C22/1019267*100</f>
        <v>98.4620320288992</v>
      </c>
      <c r="G22" s="392"/>
      <c r="H22" s="392"/>
      <c r="I22" s="391">
        <v>135523</v>
      </c>
      <c r="J22" s="391"/>
      <c r="K22" s="391"/>
      <c r="L22" s="392">
        <f>I22/140296*100</f>
        <v>96.59790728174717</v>
      </c>
      <c r="M22" s="392"/>
      <c r="N22" s="392"/>
    </row>
    <row r="23" spans="1:14" ht="20.25" customHeight="1">
      <c r="A23" s="50"/>
      <c r="B23" s="145" t="s">
        <v>184</v>
      </c>
      <c r="C23" s="391">
        <v>801059</v>
      </c>
      <c r="D23" s="391"/>
      <c r="E23" s="391"/>
      <c r="F23" s="392">
        <f>C23/779115*100</f>
        <v>102.81652901047984</v>
      </c>
      <c r="G23" s="392"/>
      <c r="H23" s="392"/>
      <c r="I23" s="391">
        <v>136152</v>
      </c>
      <c r="J23" s="391"/>
      <c r="K23" s="391"/>
      <c r="L23" s="392">
        <f>I23/138252*100</f>
        <v>98.48103463241038</v>
      </c>
      <c r="M23" s="392"/>
      <c r="N23" s="392"/>
    </row>
    <row r="24" spans="1:14" ht="20.25" customHeight="1">
      <c r="A24" s="50"/>
      <c r="B24" s="145" t="s">
        <v>209</v>
      </c>
      <c r="C24" s="391">
        <v>908730</v>
      </c>
      <c r="D24" s="391"/>
      <c r="E24" s="391"/>
      <c r="F24" s="392">
        <f>C24/1037524*100</f>
        <v>87.5864076397269</v>
      </c>
      <c r="G24" s="392"/>
      <c r="H24" s="392"/>
      <c r="I24" s="391">
        <v>152595</v>
      </c>
      <c r="J24" s="391"/>
      <c r="K24" s="391"/>
      <c r="L24" s="392">
        <f>I24/188289*100</f>
        <v>81.04297117728598</v>
      </c>
      <c r="M24" s="392"/>
      <c r="N24" s="392"/>
    </row>
    <row r="25" spans="1:14" ht="6" customHeight="1" thickBot="1">
      <c r="A25" s="7"/>
      <c r="B25" s="69"/>
      <c r="C25" s="396"/>
      <c r="D25" s="357"/>
      <c r="E25" s="357"/>
      <c r="F25" s="397"/>
      <c r="G25" s="357"/>
      <c r="H25" s="357"/>
      <c r="I25" s="397"/>
      <c r="J25" s="357"/>
      <c r="K25" s="357"/>
      <c r="L25" s="397"/>
      <c r="M25" s="357"/>
      <c r="N25" s="357"/>
    </row>
    <row r="26" spans="1:14" ht="18" customHeight="1">
      <c r="A26" s="14" t="s">
        <v>341</v>
      </c>
      <c r="B26" s="15"/>
      <c r="C26" s="15"/>
      <c r="D26" s="15"/>
      <c r="E26" s="15"/>
      <c r="F26" s="15"/>
      <c r="G26" s="15"/>
      <c r="H26" s="15"/>
      <c r="I26" s="15"/>
      <c r="J26" s="15"/>
      <c r="K26" s="15"/>
      <c r="L26" s="15"/>
      <c r="M26" s="15"/>
      <c r="N26" s="15"/>
    </row>
    <row r="27" ht="13.5">
      <c r="A27" s="2" t="s">
        <v>342</v>
      </c>
    </row>
    <row r="28" ht="13.5">
      <c r="A28" s="2" t="s">
        <v>343</v>
      </c>
    </row>
    <row r="29" ht="13.5">
      <c r="A29" s="211"/>
    </row>
  </sheetData>
  <mergeCells count="92">
    <mergeCell ref="C25:E25"/>
    <mergeCell ref="F25:H25"/>
    <mergeCell ref="I25:K25"/>
    <mergeCell ref="L25:N25"/>
    <mergeCell ref="C24:E24"/>
    <mergeCell ref="F24:H24"/>
    <mergeCell ref="I24:K24"/>
    <mergeCell ref="L24:N24"/>
    <mergeCell ref="C23:E23"/>
    <mergeCell ref="F23:H23"/>
    <mergeCell ref="I23:K23"/>
    <mergeCell ref="L23:N23"/>
    <mergeCell ref="C22:E22"/>
    <mergeCell ref="F22:H22"/>
    <mergeCell ref="I22:K22"/>
    <mergeCell ref="L22:N22"/>
    <mergeCell ref="C21:E21"/>
    <mergeCell ref="F21:H21"/>
    <mergeCell ref="I21:K21"/>
    <mergeCell ref="L21:N21"/>
    <mergeCell ref="C20:E20"/>
    <mergeCell ref="F20:H20"/>
    <mergeCell ref="I20:K20"/>
    <mergeCell ref="L20:N20"/>
    <mergeCell ref="C19:E19"/>
    <mergeCell ref="F19:H19"/>
    <mergeCell ref="I19:K19"/>
    <mergeCell ref="L19:N19"/>
    <mergeCell ref="C18:E18"/>
    <mergeCell ref="F18:H18"/>
    <mergeCell ref="I18:K18"/>
    <mergeCell ref="L18:N18"/>
    <mergeCell ref="C17:E17"/>
    <mergeCell ref="F17:H17"/>
    <mergeCell ref="I17:K17"/>
    <mergeCell ref="L17:N17"/>
    <mergeCell ref="C16:E16"/>
    <mergeCell ref="F16:H16"/>
    <mergeCell ref="I16:K16"/>
    <mergeCell ref="L16:N16"/>
    <mergeCell ref="C15:E15"/>
    <mergeCell ref="F15:H15"/>
    <mergeCell ref="I15:K15"/>
    <mergeCell ref="L15:N15"/>
    <mergeCell ref="C14:E14"/>
    <mergeCell ref="F14:H14"/>
    <mergeCell ref="I14:K14"/>
    <mergeCell ref="L14:N14"/>
    <mergeCell ref="C13:E13"/>
    <mergeCell ref="F13:H13"/>
    <mergeCell ref="I13:K13"/>
    <mergeCell ref="L13:N13"/>
    <mergeCell ref="C12:E12"/>
    <mergeCell ref="F12:H12"/>
    <mergeCell ref="I12:K12"/>
    <mergeCell ref="L12:N12"/>
    <mergeCell ref="L10:N10"/>
    <mergeCell ref="A11:B11"/>
    <mergeCell ref="C11:E11"/>
    <mergeCell ref="F11:H11"/>
    <mergeCell ref="I11:K11"/>
    <mergeCell ref="L11:N11"/>
    <mergeCell ref="A10:B10"/>
    <mergeCell ref="C10:E10"/>
    <mergeCell ref="F10:H10"/>
    <mergeCell ref="I10:K10"/>
    <mergeCell ref="L8:N8"/>
    <mergeCell ref="A9:B9"/>
    <mergeCell ref="C9:E9"/>
    <mergeCell ref="F9:H9"/>
    <mergeCell ref="I9:K9"/>
    <mergeCell ref="L9:N9"/>
    <mergeCell ref="A8:B8"/>
    <mergeCell ref="C8:E8"/>
    <mergeCell ref="F8:H8"/>
    <mergeCell ref="I8:K8"/>
    <mergeCell ref="L6:N6"/>
    <mergeCell ref="A7:B7"/>
    <mergeCell ref="C7:E7"/>
    <mergeCell ref="F7:H7"/>
    <mergeCell ref="I7:K7"/>
    <mergeCell ref="L7:N7"/>
    <mergeCell ref="A6:B6"/>
    <mergeCell ref="C6:E6"/>
    <mergeCell ref="F6:H6"/>
    <mergeCell ref="I6:K6"/>
    <mergeCell ref="A2:N2"/>
    <mergeCell ref="A4:B5"/>
    <mergeCell ref="C4:E5"/>
    <mergeCell ref="F4:H5"/>
    <mergeCell ref="I4:K5"/>
    <mergeCell ref="L4:N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A1" sqref="A1"/>
    </sheetView>
  </sheetViews>
  <sheetFormatPr defaultColWidth="9.00390625" defaultRowHeight="13.5"/>
  <cols>
    <col min="1" max="1" width="12.75390625" style="2" customWidth="1"/>
    <col min="2" max="2" width="1.4921875" style="2" customWidth="1"/>
    <col min="3" max="3" width="11.50390625" style="2" customWidth="1"/>
    <col min="4" max="4" width="1.00390625" style="2" customWidth="1"/>
    <col min="5" max="5" width="12.00390625" style="2" customWidth="1"/>
    <col min="6" max="6" width="0.5" style="2" customWidth="1"/>
    <col min="7" max="8" width="12.50390625" style="2" customWidth="1"/>
    <col min="9" max="9" width="0.5" style="2" customWidth="1"/>
    <col min="10" max="11" width="12.75390625" style="2" customWidth="1"/>
    <col min="13" max="13" width="13.25390625" style="0" bestFit="1" customWidth="1"/>
  </cols>
  <sheetData>
    <row r="1" ht="30" customHeight="1">
      <c r="K1" s="29"/>
    </row>
    <row r="2" spans="1:11" ht="21" customHeight="1">
      <c r="A2" s="224" t="s">
        <v>55</v>
      </c>
      <c r="B2" s="224"/>
      <c r="C2" s="224"/>
      <c r="D2" s="224"/>
      <c r="E2" s="224"/>
      <c r="F2" s="224"/>
      <c r="G2" s="224"/>
      <c r="H2" s="224"/>
      <c r="I2" s="224"/>
      <c r="J2" s="224"/>
      <c r="K2" s="224"/>
    </row>
    <row r="3" spans="1:11" ht="13.5" customHeight="1">
      <c r="A3" s="30"/>
      <c r="B3" s="21"/>
      <c r="C3" s="21"/>
      <c r="D3" s="21"/>
      <c r="E3" s="21"/>
      <c r="F3" s="21"/>
      <c r="G3" s="21"/>
      <c r="H3" s="21"/>
      <c r="I3" s="21"/>
      <c r="J3" s="21"/>
      <c r="K3" s="21"/>
    </row>
    <row r="4" spans="1:11" ht="21" customHeight="1">
      <c r="A4" s="234" t="s">
        <v>56</v>
      </c>
      <c r="B4" s="234"/>
      <c r="C4" s="234"/>
      <c r="D4" s="234"/>
      <c r="E4" s="234"/>
      <c r="F4" s="234"/>
      <c r="G4" s="234"/>
      <c r="H4" s="234"/>
      <c r="I4" s="234"/>
      <c r="J4" s="234"/>
      <c r="K4" s="234"/>
    </row>
    <row r="5" spans="1:11" ht="13.5" customHeight="1" thickBot="1">
      <c r="A5" s="31"/>
      <c r="B5" s="31"/>
      <c r="C5" s="31"/>
      <c r="D5" s="31"/>
      <c r="E5" s="31"/>
      <c r="F5" s="31"/>
      <c r="G5" s="31"/>
      <c r="H5" s="31"/>
      <c r="I5" s="31"/>
      <c r="J5" s="31"/>
      <c r="K5" s="32" t="s">
        <v>57</v>
      </c>
    </row>
    <row r="6" spans="1:11" ht="18" customHeight="1">
      <c r="A6" s="235" t="s">
        <v>58</v>
      </c>
      <c r="B6" s="236"/>
      <c r="C6" s="235" t="s">
        <v>59</v>
      </c>
      <c r="D6" s="236"/>
      <c r="E6" s="236"/>
      <c r="F6" s="236"/>
      <c r="G6" s="236" t="s">
        <v>60</v>
      </c>
      <c r="H6" s="236"/>
      <c r="I6" s="236" t="s">
        <v>61</v>
      </c>
      <c r="J6" s="236"/>
      <c r="K6" s="216" t="s">
        <v>62</v>
      </c>
    </row>
    <row r="7" spans="1:11" ht="3" customHeight="1">
      <c r="A7" s="237"/>
      <c r="B7" s="215"/>
      <c r="C7" s="237"/>
      <c r="D7" s="215"/>
      <c r="E7" s="215"/>
      <c r="F7" s="215"/>
      <c r="G7" s="215"/>
      <c r="H7" s="215"/>
      <c r="I7" s="215"/>
      <c r="J7" s="215"/>
      <c r="K7" s="217"/>
    </row>
    <row r="8" spans="1:11" ht="3" customHeight="1">
      <c r="A8" s="237"/>
      <c r="B8" s="215"/>
      <c r="C8" s="237" t="s">
        <v>63</v>
      </c>
      <c r="D8" s="215"/>
      <c r="E8" s="215" t="s">
        <v>64</v>
      </c>
      <c r="F8" s="215"/>
      <c r="G8" s="215" t="s">
        <v>63</v>
      </c>
      <c r="H8" s="215" t="s">
        <v>64</v>
      </c>
      <c r="I8" s="215"/>
      <c r="J8" s="215"/>
      <c r="K8" s="217"/>
    </row>
    <row r="9" spans="1:11" ht="12.75" customHeight="1">
      <c r="A9" s="237"/>
      <c r="B9" s="215"/>
      <c r="C9" s="237"/>
      <c r="D9" s="215"/>
      <c r="E9" s="215"/>
      <c r="F9" s="215"/>
      <c r="G9" s="215"/>
      <c r="H9" s="215"/>
      <c r="I9" s="215"/>
      <c r="J9" s="215"/>
      <c r="K9" s="217"/>
    </row>
    <row r="10" spans="1:11" ht="6.75" customHeight="1">
      <c r="A10" s="237"/>
      <c r="B10" s="215"/>
      <c r="C10" s="237"/>
      <c r="D10" s="215"/>
      <c r="E10" s="215"/>
      <c r="F10" s="215"/>
      <c r="G10" s="215"/>
      <c r="H10" s="215"/>
      <c r="I10" s="215"/>
      <c r="J10" s="215"/>
      <c r="K10" s="217"/>
    </row>
    <row r="11" spans="1:11" ht="6" customHeight="1">
      <c r="A11" s="232"/>
      <c r="B11" s="233"/>
      <c r="C11" s="232"/>
      <c r="D11" s="232"/>
      <c r="E11" s="232"/>
      <c r="F11" s="232"/>
      <c r="G11" s="37"/>
      <c r="H11" s="37"/>
      <c r="I11" s="232"/>
      <c r="J11" s="232"/>
      <c r="K11" s="37"/>
    </row>
    <row r="12" spans="1:11" ht="12.75" customHeight="1">
      <c r="A12" s="232" t="s">
        <v>65</v>
      </c>
      <c r="B12" s="233"/>
      <c r="C12" s="230">
        <v>67</v>
      </c>
      <c r="D12" s="231"/>
      <c r="E12" s="230">
        <v>6840</v>
      </c>
      <c r="F12" s="231"/>
      <c r="G12" s="230">
        <v>207</v>
      </c>
      <c r="H12" s="230">
        <v>76536</v>
      </c>
      <c r="I12" s="230">
        <v>274</v>
      </c>
      <c r="J12" s="231"/>
      <c r="K12" s="230">
        <v>83376</v>
      </c>
    </row>
    <row r="13" spans="1:11" ht="12.75" customHeight="1">
      <c r="A13" s="232"/>
      <c r="B13" s="233"/>
      <c r="C13" s="231"/>
      <c r="D13" s="231"/>
      <c r="E13" s="231"/>
      <c r="F13" s="231"/>
      <c r="G13" s="231"/>
      <c r="H13" s="231"/>
      <c r="I13" s="231"/>
      <c r="J13" s="231"/>
      <c r="K13" s="231"/>
    </row>
    <row r="14" spans="1:11" s="41" customFormat="1" ht="12.75" customHeight="1">
      <c r="A14" s="227" t="s">
        <v>66</v>
      </c>
      <c r="B14" s="228"/>
      <c r="C14" s="229">
        <v>85</v>
      </c>
      <c r="D14" s="226"/>
      <c r="E14" s="226">
        <v>8387</v>
      </c>
      <c r="F14" s="226"/>
      <c r="G14" s="226">
        <v>183</v>
      </c>
      <c r="H14" s="226">
        <v>87312</v>
      </c>
      <c r="I14" s="226">
        <v>268</v>
      </c>
      <c r="J14" s="226"/>
      <c r="K14" s="226">
        <v>95699</v>
      </c>
    </row>
    <row r="15" spans="1:11" s="41" customFormat="1" ht="12.75" customHeight="1">
      <c r="A15" s="227"/>
      <c r="B15" s="228"/>
      <c r="C15" s="229"/>
      <c r="D15" s="226"/>
      <c r="E15" s="226"/>
      <c r="F15" s="226"/>
      <c r="G15" s="226"/>
      <c r="H15" s="226"/>
      <c r="I15" s="226"/>
      <c r="J15" s="226"/>
      <c r="K15" s="226"/>
    </row>
    <row r="16" spans="1:11" ht="12.75" customHeight="1">
      <c r="A16" s="227" t="s">
        <v>67</v>
      </c>
      <c r="B16" s="228"/>
      <c r="C16" s="226">
        <v>91</v>
      </c>
      <c r="D16" s="223"/>
      <c r="E16" s="226">
        <v>10757</v>
      </c>
      <c r="F16" s="223"/>
      <c r="G16" s="226">
        <v>185</v>
      </c>
      <c r="H16" s="226">
        <v>67425</v>
      </c>
      <c r="I16" s="226">
        <v>276</v>
      </c>
      <c r="J16" s="223"/>
      <c r="K16" s="226">
        <v>78182</v>
      </c>
    </row>
    <row r="17" spans="1:11" ht="12.75" customHeight="1">
      <c r="A17" s="227"/>
      <c r="B17" s="228"/>
      <c r="C17" s="223"/>
      <c r="D17" s="223"/>
      <c r="E17" s="223"/>
      <c r="F17" s="223"/>
      <c r="G17" s="223"/>
      <c r="H17" s="223"/>
      <c r="I17" s="223"/>
      <c r="J17" s="223"/>
      <c r="K17" s="223"/>
    </row>
    <row r="18" spans="1:11" s="42" customFormat="1" ht="12.75" customHeight="1">
      <c r="A18" s="227" t="s">
        <v>68</v>
      </c>
      <c r="B18" s="228"/>
      <c r="C18" s="226">
        <v>60</v>
      </c>
      <c r="D18" s="223"/>
      <c r="E18" s="226">
        <v>8891</v>
      </c>
      <c r="F18" s="223"/>
      <c r="G18" s="226">
        <v>165</v>
      </c>
      <c r="H18" s="226">
        <v>43836</v>
      </c>
      <c r="I18" s="226">
        <v>225</v>
      </c>
      <c r="J18" s="223"/>
      <c r="K18" s="226">
        <v>52727</v>
      </c>
    </row>
    <row r="19" spans="1:13" s="42" customFormat="1" ht="12.75" customHeight="1">
      <c r="A19" s="227"/>
      <c r="B19" s="228"/>
      <c r="C19" s="223"/>
      <c r="D19" s="223"/>
      <c r="E19" s="223"/>
      <c r="F19" s="223"/>
      <c r="G19" s="223"/>
      <c r="H19" s="223"/>
      <c r="I19" s="223"/>
      <c r="J19" s="223"/>
      <c r="K19" s="223"/>
      <c r="M19" s="43"/>
    </row>
    <row r="20" spans="1:13" s="45" customFormat="1" ht="12.75" customHeight="1">
      <c r="A20" s="221" t="s">
        <v>69</v>
      </c>
      <c r="B20" s="222"/>
      <c r="C20" s="242">
        <v>43</v>
      </c>
      <c r="D20" s="218"/>
      <c r="E20" s="242">
        <v>5024</v>
      </c>
      <c r="F20" s="218"/>
      <c r="G20" s="242">
        <v>157</v>
      </c>
      <c r="H20" s="242">
        <v>74762</v>
      </c>
      <c r="I20" s="242">
        <v>200</v>
      </c>
      <c r="J20" s="218"/>
      <c r="K20" s="242">
        <v>79786</v>
      </c>
      <c r="M20" s="46"/>
    </row>
    <row r="21" spans="1:13" s="45" customFormat="1" ht="12.75" customHeight="1">
      <c r="A21" s="221"/>
      <c r="B21" s="222"/>
      <c r="C21" s="218"/>
      <c r="D21" s="218"/>
      <c r="E21" s="218"/>
      <c r="F21" s="218"/>
      <c r="G21" s="218"/>
      <c r="H21" s="218"/>
      <c r="I21" s="218"/>
      <c r="J21" s="218"/>
      <c r="K21" s="218"/>
      <c r="M21" s="46"/>
    </row>
    <row r="22" spans="1:11" ht="6" customHeight="1" thickBot="1">
      <c r="A22" s="219"/>
      <c r="B22" s="220"/>
      <c r="C22" s="219"/>
      <c r="D22" s="219"/>
      <c r="E22" s="219"/>
      <c r="F22" s="219"/>
      <c r="G22" s="47"/>
      <c r="H22" s="47"/>
      <c r="I22" s="219"/>
      <c r="J22" s="219"/>
      <c r="K22" s="47"/>
    </row>
    <row r="23" spans="1:11" ht="13.5" customHeight="1">
      <c r="A23" s="49" t="s">
        <v>70</v>
      </c>
      <c r="B23" s="21"/>
      <c r="C23" s="21"/>
      <c r="D23" s="21"/>
      <c r="E23" s="21"/>
      <c r="F23" s="21"/>
      <c r="G23" s="21"/>
      <c r="H23" s="21"/>
      <c r="I23" s="21"/>
      <c r="J23" s="21"/>
      <c r="K23" s="21"/>
    </row>
    <row r="24" spans="1:11" ht="13.5" customHeight="1">
      <c r="A24" s="30"/>
      <c r="B24" s="21"/>
      <c r="C24" s="21"/>
      <c r="D24" s="21"/>
      <c r="E24" s="21"/>
      <c r="F24" s="21"/>
      <c r="G24" s="21"/>
      <c r="H24" s="21"/>
      <c r="I24" s="21"/>
      <c r="J24" s="21"/>
      <c r="K24" s="21"/>
    </row>
    <row r="25" spans="1:11" ht="21" customHeight="1">
      <c r="A25" s="234" t="s">
        <v>71</v>
      </c>
      <c r="B25" s="234"/>
      <c r="C25" s="234"/>
      <c r="D25" s="234"/>
      <c r="E25" s="234"/>
      <c r="F25" s="234"/>
      <c r="G25" s="234"/>
      <c r="H25" s="234"/>
      <c r="I25" s="234"/>
      <c r="J25" s="234"/>
      <c r="K25" s="234"/>
    </row>
    <row r="26" spans="1:11" ht="13.5" customHeight="1" thickBot="1">
      <c r="A26" s="31"/>
      <c r="B26" s="31"/>
      <c r="C26" s="31"/>
      <c r="D26" s="31"/>
      <c r="E26" s="31"/>
      <c r="F26" s="31"/>
      <c r="G26" s="31"/>
      <c r="H26" s="31"/>
      <c r="I26" s="31"/>
      <c r="J26" s="31"/>
      <c r="K26" s="32" t="s">
        <v>57</v>
      </c>
    </row>
    <row r="27" spans="1:11" ht="18" customHeight="1">
      <c r="A27" s="235" t="s">
        <v>58</v>
      </c>
      <c r="B27" s="236"/>
      <c r="C27" s="235" t="s">
        <v>72</v>
      </c>
      <c r="D27" s="236"/>
      <c r="E27" s="236"/>
      <c r="F27" s="236"/>
      <c r="G27" s="236" t="s">
        <v>73</v>
      </c>
      <c r="H27" s="236"/>
      <c r="I27" s="236" t="s">
        <v>61</v>
      </c>
      <c r="J27" s="236"/>
      <c r="K27" s="216" t="s">
        <v>62</v>
      </c>
    </row>
    <row r="28" spans="1:11" ht="3" customHeight="1">
      <c r="A28" s="237"/>
      <c r="B28" s="215"/>
      <c r="C28" s="237"/>
      <c r="D28" s="215"/>
      <c r="E28" s="215"/>
      <c r="F28" s="215"/>
      <c r="G28" s="215"/>
      <c r="H28" s="215"/>
      <c r="I28" s="215"/>
      <c r="J28" s="215"/>
      <c r="K28" s="217"/>
    </row>
    <row r="29" spans="1:11" ht="3" customHeight="1">
      <c r="A29" s="237"/>
      <c r="B29" s="215"/>
      <c r="C29" s="237" t="s">
        <v>63</v>
      </c>
      <c r="D29" s="215"/>
      <c r="E29" s="215" t="s">
        <v>64</v>
      </c>
      <c r="F29" s="215"/>
      <c r="G29" s="215" t="s">
        <v>63</v>
      </c>
      <c r="H29" s="215" t="s">
        <v>64</v>
      </c>
      <c r="I29" s="215"/>
      <c r="J29" s="215"/>
      <c r="K29" s="217"/>
    </row>
    <row r="30" spans="1:11" ht="12.75" customHeight="1">
      <c r="A30" s="237"/>
      <c r="B30" s="215"/>
      <c r="C30" s="237"/>
      <c r="D30" s="215"/>
      <c r="E30" s="215"/>
      <c r="F30" s="215"/>
      <c r="G30" s="215"/>
      <c r="H30" s="215"/>
      <c r="I30" s="215"/>
      <c r="J30" s="215"/>
      <c r="K30" s="217"/>
    </row>
    <row r="31" spans="1:11" ht="6.75" customHeight="1">
      <c r="A31" s="237"/>
      <c r="B31" s="215"/>
      <c r="C31" s="237"/>
      <c r="D31" s="215"/>
      <c r="E31" s="215"/>
      <c r="F31" s="215"/>
      <c r="G31" s="215"/>
      <c r="H31" s="215"/>
      <c r="I31" s="215"/>
      <c r="J31" s="215"/>
      <c r="K31" s="217"/>
    </row>
    <row r="32" spans="1:11" ht="6" customHeight="1">
      <c r="A32" s="232"/>
      <c r="B32" s="233"/>
      <c r="C32" s="232"/>
      <c r="D32" s="232"/>
      <c r="E32" s="232"/>
      <c r="F32" s="232"/>
      <c r="G32" s="37"/>
      <c r="H32" s="37"/>
      <c r="I32" s="232"/>
      <c r="J32" s="232"/>
      <c r="K32" s="37"/>
    </row>
    <row r="33" spans="1:11" ht="12.75" customHeight="1">
      <c r="A33" s="232" t="s">
        <v>74</v>
      </c>
      <c r="B33" s="233"/>
      <c r="C33" s="230">
        <v>173</v>
      </c>
      <c r="D33" s="231"/>
      <c r="E33" s="230">
        <v>21103</v>
      </c>
      <c r="F33" s="231"/>
      <c r="G33" s="230">
        <v>107</v>
      </c>
      <c r="H33" s="230">
        <v>21039</v>
      </c>
      <c r="I33" s="230">
        <v>280</v>
      </c>
      <c r="J33" s="231"/>
      <c r="K33" s="230">
        <v>42142</v>
      </c>
    </row>
    <row r="34" spans="1:11" ht="12.75" customHeight="1">
      <c r="A34" s="232"/>
      <c r="B34" s="233"/>
      <c r="C34" s="231"/>
      <c r="D34" s="231"/>
      <c r="E34" s="231"/>
      <c r="F34" s="231"/>
      <c r="G34" s="231"/>
      <c r="H34" s="231"/>
      <c r="I34" s="231"/>
      <c r="J34" s="231"/>
      <c r="K34" s="231"/>
    </row>
    <row r="35" spans="1:11" s="42" customFormat="1" ht="12.75" customHeight="1">
      <c r="A35" s="227" t="s">
        <v>75</v>
      </c>
      <c r="B35" s="228"/>
      <c r="C35" s="230">
        <v>172</v>
      </c>
      <c r="D35" s="231"/>
      <c r="E35" s="230">
        <v>21378</v>
      </c>
      <c r="F35" s="231"/>
      <c r="G35" s="230">
        <v>113</v>
      </c>
      <c r="H35" s="230">
        <v>26780</v>
      </c>
      <c r="I35" s="230">
        <v>285</v>
      </c>
      <c r="J35" s="231"/>
      <c r="K35" s="230">
        <v>48158</v>
      </c>
    </row>
    <row r="36" spans="1:11" s="42" customFormat="1" ht="12.75" customHeight="1">
      <c r="A36" s="227"/>
      <c r="B36" s="228"/>
      <c r="C36" s="231"/>
      <c r="D36" s="231"/>
      <c r="E36" s="231"/>
      <c r="F36" s="231"/>
      <c r="G36" s="231"/>
      <c r="H36" s="231"/>
      <c r="I36" s="231"/>
      <c r="J36" s="231"/>
      <c r="K36" s="231"/>
    </row>
    <row r="37" spans="1:11" ht="12.75" customHeight="1">
      <c r="A37" s="227" t="s">
        <v>67</v>
      </c>
      <c r="B37" s="228"/>
      <c r="C37" s="229">
        <v>167</v>
      </c>
      <c r="D37" s="226"/>
      <c r="E37" s="226">
        <v>22054</v>
      </c>
      <c r="F37" s="226"/>
      <c r="G37" s="226">
        <v>115</v>
      </c>
      <c r="H37" s="226">
        <v>22734</v>
      </c>
      <c r="I37" s="226">
        <v>282</v>
      </c>
      <c r="J37" s="226"/>
      <c r="K37" s="226">
        <v>44788</v>
      </c>
    </row>
    <row r="38" spans="1:11" ht="12.75" customHeight="1">
      <c r="A38" s="227"/>
      <c r="B38" s="228"/>
      <c r="C38" s="229"/>
      <c r="D38" s="226"/>
      <c r="E38" s="226"/>
      <c r="F38" s="226"/>
      <c r="G38" s="226"/>
      <c r="H38" s="226"/>
      <c r="I38" s="226"/>
      <c r="J38" s="226"/>
      <c r="K38" s="226"/>
    </row>
    <row r="39" spans="1:11" s="42" customFormat="1" ht="12.75" customHeight="1">
      <c r="A39" s="227" t="s">
        <v>76</v>
      </c>
      <c r="B39" s="228"/>
      <c r="C39" s="229">
        <v>170</v>
      </c>
      <c r="D39" s="226"/>
      <c r="E39" s="226">
        <v>18597</v>
      </c>
      <c r="F39" s="226"/>
      <c r="G39" s="226">
        <v>109</v>
      </c>
      <c r="H39" s="226">
        <v>17638</v>
      </c>
      <c r="I39" s="226">
        <v>279</v>
      </c>
      <c r="J39" s="226"/>
      <c r="K39" s="226">
        <v>36235</v>
      </c>
    </row>
    <row r="40" spans="1:11" s="42" customFormat="1" ht="12.75" customHeight="1">
      <c r="A40" s="227"/>
      <c r="B40" s="228"/>
      <c r="C40" s="229"/>
      <c r="D40" s="226"/>
      <c r="E40" s="226"/>
      <c r="F40" s="226"/>
      <c r="G40" s="226"/>
      <c r="H40" s="226"/>
      <c r="I40" s="226"/>
      <c r="J40" s="226"/>
      <c r="K40" s="226"/>
    </row>
    <row r="41" spans="1:11" s="45" customFormat="1" ht="12.75" customHeight="1">
      <c r="A41" s="221" t="s">
        <v>77</v>
      </c>
      <c r="B41" s="222"/>
      <c r="C41" s="225">
        <v>176</v>
      </c>
      <c r="D41" s="242"/>
      <c r="E41" s="242">
        <v>16454</v>
      </c>
      <c r="F41" s="242"/>
      <c r="G41" s="242">
        <v>105</v>
      </c>
      <c r="H41" s="242">
        <v>18663</v>
      </c>
      <c r="I41" s="242">
        <v>281</v>
      </c>
      <c r="J41" s="242"/>
      <c r="K41" s="242">
        <v>35117</v>
      </c>
    </row>
    <row r="42" spans="1:11" s="45" customFormat="1" ht="12.75" customHeight="1">
      <c r="A42" s="221"/>
      <c r="B42" s="222"/>
      <c r="C42" s="225"/>
      <c r="D42" s="242"/>
      <c r="E42" s="242"/>
      <c r="F42" s="242"/>
      <c r="G42" s="242"/>
      <c r="H42" s="242"/>
      <c r="I42" s="242"/>
      <c r="J42" s="242"/>
      <c r="K42" s="242"/>
    </row>
    <row r="43" spans="1:11" ht="6" customHeight="1" thickBot="1">
      <c r="A43" s="219"/>
      <c r="B43" s="220"/>
      <c r="C43" s="219"/>
      <c r="D43" s="219"/>
      <c r="E43" s="219"/>
      <c r="F43" s="219"/>
      <c r="G43" s="47"/>
      <c r="H43" s="47"/>
      <c r="I43" s="219"/>
      <c r="J43" s="219"/>
      <c r="K43" s="47"/>
    </row>
    <row r="44" spans="1:11" ht="13.5" customHeight="1">
      <c r="A44" s="49" t="s">
        <v>78</v>
      </c>
      <c r="B44" s="21"/>
      <c r="C44" s="21"/>
      <c r="D44" s="21"/>
      <c r="E44" s="21"/>
      <c r="F44" s="21"/>
      <c r="G44" s="21"/>
      <c r="H44" s="21"/>
      <c r="I44" s="21"/>
      <c r="J44" s="21"/>
      <c r="K44" s="21"/>
    </row>
    <row r="47" ht="13.5">
      <c r="A47" s="21"/>
    </row>
  </sheetData>
  <mergeCells count="107">
    <mergeCell ref="A41:B42"/>
    <mergeCell ref="C41:D42"/>
    <mergeCell ref="E41:F42"/>
    <mergeCell ref="A43:B43"/>
    <mergeCell ref="C43:D43"/>
    <mergeCell ref="E43:F43"/>
    <mergeCell ref="I43:J43"/>
    <mergeCell ref="A2:K2"/>
    <mergeCell ref="A4:K4"/>
    <mergeCell ref="A6:B10"/>
    <mergeCell ref="C6:F7"/>
    <mergeCell ref="G6:H7"/>
    <mergeCell ref="I6:J10"/>
    <mergeCell ref="K6:K10"/>
    <mergeCell ref="C8:D10"/>
    <mergeCell ref="E8:F10"/>
    <mergeCell ref="G8:G10"/>
    <mergeCell ref="H8:H10"/>
    <mergeCell ref="A11:B11"/>
    <mergeCell ref="C11:D11"/>
    <mergeCell ref="E11:F11"/>
    <mergeCell ref="I11:J11"/>
    <mergeCell ref="A12:B13"/>
    <mergeCell ref="C12:D13"/>
    <mergeCell ref="E12:F13"/>
    <mergeCell ref="G12:G13"/>
    <mergeCell ref="H12:H13"/>
    <mergeCell ref="I12:J13"/>
    <mergeCell ref="K12:K13"/>
    <mergeCell ref="A14:B15"/>
    <mergeCell ref="C14:D15"/>
    <mergeCell ref="E14:F15"/>
    <mergeCell ref="G14:G15"/>
    <mergeCell ref="H14:H15"/>
    <mergeCell ref="I14:J15"/>
    <mergeCell ref="K14:K15"/>
    <mergeCell ref="A16:B17"/>
    <mergeCell ref="C16:D17"/>
    <mergeCell ref="E16:F17"/>
    <mergeCell ref="G16:G17"/>
    <mergeCell ref="A18:B19"/>
    <mergeCell ref="C18:D19"/>
    <mergeCell ref="E18:F19"/>
    <mergeCell ref="G18:G19"/>
    <mergeCell ref="G20:G21"/>
    <mergeCell ref="H16:H17"/>
    <mergeCell ref="I16:J17"/>
    <mergeCell ref="K16:K17"/>
    <mergeCell ref="H18:H19"/>
    <mergeCell ref="I18:J19"/>
    <mergeCell ref="K18:K19"/>
    <mergeCell ref="H20:H21"/>
    <mergeCell ref="I20:J21"/>
    <mergeCell ref="K20:K21"/>
    <mergeCell ref="A22:B22"/>
    <mergeCell ref="C22:D22"/>
    <mergeCell ref="E22:F22"/>
    <mergeCell ref="I22:J22"/>
    <mergeCell ref="A20:B21"/>
    <mergeCell ref="C20:D21"/>
    <mergeCell ref="E20:F21"/>
    <mergeCell ref="A25:K25"/>
    <mergeCell ref="A27:B31"/>
    <mergeCell ref="C27:F28"/>
    <mergeCell ref="G27:H28"/>
    <mergeCell ref="I27:J31"/>
    <mergeCell ref="K27:K31"/>
    <mergeCell ref="C29:D31"/>
    <mergeCell ref="E29:F31"/>
    <mergeCell ref="G29:G31"/>
    <mergeCell ref="H29:H31"/>
    <mergeCell ref="A32:B32"/>
    <mergeCell ref="C32:D32"/>
    <mergeCell ref="E32:F32"/>
    <mergeCell ref="I32:J32"/>
    <mergeCell ref="A33:B34"/>
    <mergeCell ref="C33:D34"/>
    <mergeCell ref="E33:F34"/>
    <mergeCell ref="G33:G34"/>
    <mergeCell ref="H33:H34"/>
    <mergeCell ref="I33:J34"/>
    <mergeCell ref="K33:K34"/>
    <mergeCell ref="A35:B36"/>
    <mergeCell ref="C35:D36"/>
    <mergeCell ref="E35:F36"/>
    <mergeCell ref="G35:G36"/>
    <mergeCell ref="H35:H36"/>
    <mergeCell ref="I35:J36"/>
    <mergeCell ref="K35:K36"/>
    <mergeCell ref="A37:B38"/>
    <mergeCell ref="C37:D38"/>
    <mergeCell ref="E37:F38"/>
    <mergeCell ref="G37:G38"/>
    <mergeCell ref="A39:B40"/>
    <mergeCell ref="C39:D40"/>
    <mergeCell ref="E39:F40"/>
    <mergeCell ref="G39:G40"/>
    <mergeCell ref="G41:G42"/>
    <mergeCell ref="H37:H38"/>
    <mergeCell ref="I37:J38"/>
    <mergeCell ref="K37:K38"/>
    <mergeCell ref="H39:H40"/>
    <mergeCell ref="I39:J40"/>
    <mergeCell ref="K39:K40"/>
    <mergeCell ref="H41:H42"/>
    <mergeCell ref="I41:J42"/>
    <mergeCell ref="K41:K4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4" ht="32.25" customHeight="1">
      <c r="A1" s="25"/>
      <c r="B1" s="15"/>
      <c r="C1" s="15"/>
      <c r="D1" s="15"/>
      <c r="E1" s="15"/>
      <c r="F1" s="15"/>
      <c r="G1" s="15"/>
      <c r="H1" s="15"/>
      <c r="I1" s="15"/>
      <c r="J1" s="15"/>
      <c r="K1" s="15"/>
      <c r="L1" s="15"/>
      <c r="M1" s="15"/>
      <c r="N1" s="15"/>
    </row>
    <row r="2" spans="1:14" ht="50.25" customHeight="1">
      <c r="A2" s="258" t="s">
        <v>79</v>
      </c>
      <c r="B2" s="258"/>
      <c r="C2" s="258"/>
      <c r="D2" s="258"/>
      <c r="E2" s="258"/>
      <c r="F2" s="258"/>
      <c r="G2" s="258"/>
      <c r="H2" s="258"/>
      <c r="I2" s="258"/>
      <c r="J2" s="258"/>
      <c r="K2" s="258"/>
      <c r="L2" s="258"/>
      <c r="M2" s="258"/>
      <c r="N2" s="258"/>
    </row>
    <row r="3" spans="1:14" ht="16.5" customHeight="1" thickBot="1">
      <c r="A3" s="15"/>
      <c r="B3" s="15"/>
      <c r="C3" s="15"/>
      <c r="D3" s="15"/>
      <c r="E3" s="15"/>
      <c r="F3" s="15"/>
      <c r="G3" s="15"/>
      <c r="H3" s="15"/>
      <c r="I3" s="15"/>
      <c r="J3" s="15"/>
      <c r="K3" s="15"/>
      <c r="L3" s="15"/>
      <c r="M3" s="15"/>
      <c r="N3" s="50" t="s">
        <v>80</v>
      </c>
    </row>
    <row r="4" spans="1:14" ht="18" customHeight="1">
      <c r="A4" s="212" t="s">
        <v>81</v>
      </c>
      <c r="B4" s="213"/>
      <c r="C4" s="199" t="s">
        <v>82</v>
      </c>
      <c r="D4" s="168"/>
      <c r="E4" s="168"/>
      <c r="F4" s="168"/>
      <c r="G4" s="168" t="s">
        <v>83</v>
      </c>
      <c r="H4" s="168"/>
      <c r="I4" s="168"/>
      <c r="J4" s="168"/>
      <c r="K4" s="168"/>
      <c r="L4" s="168"/>
      <c r="M4" s="168"/>
      <c r="N4" s="169" t="s">
        <v>84</v>
      </c>
    </row>
    <row r="5" spans="1:14" ht="24" customHeight="1">
      <c r="A5" s="214"/>
      <c r="B5" s="198"/>
      <c r="C5" s="52" t="s">
        <v>85</v>
      </c>
      <c r="D5" s="53" t="s">
        <v>86</v>
      </c>
      <c r="E5" s="171" t="s">
        <v>87</v>
      </c>
      <c r="F5" s="172"/>
      <c r="G5" s="33" t="s">
        <v>88</v>
      </c>
      <c r="H5" s="173" t="s">
        <v>89</v>
      </c>
      <c r="I5" s="173"/>
      <c r="J5" s="33" t="s">
        <v>90</v>
      </c>
      <c r="K5" s="173" t="s">
        <v>91</v>
      </c>
      <c r="L5" s="173"/>
      <c r="M5" s="33" t="s">
        <v>92</v>
      </c>
      <c r="N5" s="170"/>
    </row>
    <row r="6" spans="1:14" ht="6" customHeight="1">
      <c r="A6" s="174"/>
      <c r="B6" s="151"/>
      <c r="C6" s="55"/>
      <c r="D6" s="55"/>
      <c r="E6" s="115"/>
      <c r="F6" s="115"/>
      <c r="G6" s="55"/>
      <c r="H6" s="115"/>
      <c r="I6" s="231"/>
      <c r="J6" s="55"/>
      <c r="K6" s="115"/>
      <c r="L6" s="231"/>
      <c r="M6" s="55"/>
      <c r="N6" s="55"/>
    </row>
    <row r="7" spans="1:14" ht="17.25" customHeight="1">
      <c r="A7" s="116" t="s">
        <v>93</v>
      </c>
      <c r="B7" s="117"/>
      <c r="C7" s="55">
        <v>1412</v>
      </c>
      <c r="D7" s="55">
        <v>54</v>
      </c>
      <c r="E7" s="115">
        <v>203</v>
      </c>
      <c r="F7" s="115"/>
      <c r="G7" s="55">
        <v>129712</v>
      </c>
      <c r="H7" s="115">
        <v>36913</v>
      </c>
      <c r="I7" s="231"/>
      <c r="J7" s="55">
        <v>31015</v>
      </c>
      <c r="K7" s="115">
        <v>61070</v>
      </c>
      <c r="L7" s="231"/>
      <c r="M7" s="55">
        <v>714</v>
      </c>
      <c r="N7" s="55">
        <v>39280</v>
      </c>
    </row>
    <row r="8" spans="1:14" ht="17.25" customHeight="1">
      <c r="A8" s="116"/>
      <c r="B8" s="117"/>
      <c r="C8" s="57"/>
      <c r="D8" s="57"/>
      <c r="E8" s="118"/>
      <c r="F8" s="118"/>
      <c r="G8" s="58">
        <v>624</v>
      </c>
      <c r="H8" s="119"/>
      <c r="I8" s="119"/>
      <c r="J8" s="59"/>
      <c r="K8" s="119"/>
      <c r="L8" s="119"/>
      <c r="M8" s="58">
        <v>624</v>
      </c>
      <c r="N8" s="57"/>
    </row>
    <row r="9" spans="1:14" s="42" customFormat="1" ht="17.25" customHeight="1">
      <c r="A9" s="116" t="s">
        <v>94</v>
      </c>
      <c r="B9" s="117"/>
      <c r="C9" s="55">
        <v>1750</v>
      </c>
      <c r="D9" s="55">
        <v>93</v>
      </c>
      <c r="E9" s="115">
        <v>192</v>
      </c>
      <c r="F9" s="115"/>
      <c r="G9" s="55">
        <v>131157</v>
      </c>
      <c r="H9" s="115">
        <v>37023</v>
      </c>
      <c r="I9" s="231"/>
      <c r="J9" s="55">
        <v>31576</v>
      </c>
      <c r="K9" s="115">
        <v>61844</v>
      </c>
      <c r="L9" s="231"/>
      <c r="M9" s="55">
        <v>714</v>
      </c>
      <c r="N9" s="55">
        <v>45702</v>
      </c>
    </row>
    <row r="10" spans="1:14" s="42" customFormat="1" ht="17.25" customHeight="1">
      <c r="A10" s="116"/>
      <c r="B10" s="117"/>
      <c r="C10" s="55"/>
      <c r="D10" s="55"/>
      <c r="E10" s="115"/>
      <c r="F10" s="115"/>
      <c r="G10" s="58">
        <v>624</v>
      </c>
      <c r="H10" s="120"/>
      <c r="I10" s="120"/>
      <c r="J10" s="58"/>
      <c r="K10" s="120"/>
      <c r="L10" s="120"/>
      <c r="M10" s="58">
        <v>624</v>
      </c>
      <c r="N10" s="55"/>
    </row>
    <row r="11" spans="1:14" ht="17.25" customHeight="1">
      <c r="A11" s="116" t="s">
        <v>67</v>
      </c>
      <c r="B11" s="117"/>
      <c r="C11" s="55">
        <v>1751</v>
      </c>
      <c r="D11" s="55">
        <v>93</v>
      </c>
      <c r="E11" s="115">
        <v>196</v>
      </c>
      <c r="F11" s="115"/>
      <c r="G11" s="55">
        <v>131907</v>
      </c>
      <c r="H11" s="115">
        <v>37113</v>
      </c>
      <c r="I11" s="231"/>
      <c r="J11" s="55">
        <v>31841</v>
      </c>
      <c r="K11" s="115">
        <v>62239</v>
      </c>
      <c r="L11" s="231"/>
      <c r="M11" s="55">
        <v>714</v>
      </c>
      <c r="N11" s="55">
        <v>46617</v>
      </c>
    </row>
    <row r="12" spans="1:14" ht="17.25" customHeight="1">
      <c r="A12" s="116"/>
      <c r="B12" s="117"/>
      <c r="C12" s="55"/>
      <c r="D12" s="55"/>
      <c r="E12" s="115"/>
      <c r="F12" s="115"/>
      <c r="G12" s="58">
        <v>624</v>
      </c>
      <c r="H12" s="120"/>
      <c r="I12" s="120"/>
      <c r="J12" s="58"/>
      <c r="K12" s="120"/>
      <c r="L12" s="120"/>
      <c r="M12" s="58">
        <v>624</v>
      </c>
      <c r="N12" s="55"/>
    </row>
    <row r="13" spans="1:14" s="42" customFormat="1" ht="17.25" customHeight="1">
      <c r="A13" s="116" t="s">
        <v>95</v>
      </c>
      <c r="B13" s="117"/>
      <c r="C13" s="55">
        <v>1754</v>
      </c>
      <c r="D13" s="55">
        <v>93</v>
      </c>
      <c r="E13" s="115">
        <v>196</v>
      </c>
      <c r="F13" s="115"/>
      <c r="G13" s="60" t="s">
        <v>96</v>
      </c>
      <c r="H13" s="115">
        <v>37118</v>
      </c>
      <c r="I13" s="231"/>
      <c r="J13" s="55">
        <v>31900</v>
      </c>
      <c r="K13" s="115">
        <v>62457</v>
      </c>
      <c r="L13" s="231"/>
      <c r="M13" s="55">
        <v>714</v>
      </c>
      <c r="N13" s="55">
        <v>43330</v>
      </c>
    </row>
    <row r="14" spans="1:14" s="42" customFormat="1" ht="17.25" customHeight="1">
      <c r="A14" s="116"/>
      <c r="B14" s="117"/>
      <c r="C14" s="55"/>
      <c r="D14" s="55"/>
      <c r="E14" s="115"/>
      <c r="F14" s="115"/>
      <c r="G14" s="58">
        <v>624</v>
      </c>
      <c r="H14" s="120"/>
      <c r="I14" s="120"/>
      <c r="J14" s="58"/>
      <c r="K14" s="120"/>
      <c r="L14" s="120"/>
      <c r="M14" s="58">
        <v>624</v>
      </c>
      <c r="N14" s="55"/>
    </row>
    <row r="15" spans="1:14" s="45" customFormat="1" ht="17.25" customHeight="1">
      <c r="A15" s="244" t="s">
        <v>97</v>
      </c>
      <c r="B15" s="121"/>
      <c r="C15" s="62">
        <v>1286</v>
      </c>
      <c r="D15" s="62">
        <v>63</v>
      </c>
      <c r="E15" s="88">
        <v>113</v>
      </c>
      <c r="F15" s="88"/>
      <c r="G15" s="63">
        <v>133352</v>
      </c>
      <c r="H15" s="88">
        <v>37143</v>
      </c>
      <c r="I15" s="89"/>
      <c r="J15" s="62">
        <v>32101</v>
      </c>
      <c r="K15" s="88">
        <v>62721</v>
      </c>
      <c r="L15" s="89"/>
      <c r="M15" s="62">
        <v>763</v>
      </c>
      <c r="N15" s="62">
        <v>47478</v>
      </c>
    </row>
    <row r="16" spans="1:13" s="45" customFormat="1" ht="17.25" customHeight="1">
      <c r="A16" s="244"/>
      <c r="B16" s="121"/>
      <c r="C16" s="62"/>
      <c r="D16" s="62"/>
      <c r="E16" s="88"/>
      <c r="F16" s="88"/>
      <c r="G16" s="64" t="s">
        <v>98</v>
      </c>
      <c r="H16" s="90"/>
      <c r="I16" s="90"/>
      <c r="J16" s="65"/>
      <c r="K16" s="90"/>
      <c r="L16" s="90"/>
      <c r="M16" s="64" t="s">
        <v>98</v>
      </c>
    </row>
    <row r="17" spans="1:14" ht="6" customHeight="1" thickBot="1">
      <c r="A17" s="91"/>
      <c r="B17" s="92"/>
      <c r="C17" s="70"/>
      <c r="D17" s="70"/>
      <c r="E17" s="66"/>
      <c r="F17" s="66"/>
      <c r="G17" s="70"/>
      <c r="H17" s="66"/>
      <c r="I17" s="67"/>
      <c r="J17" s="70"/>
      <c r="K17" s="66"/>
      <c r="L17" s="67"/>
      <c r="M17" s="70"/>
      <c r="N17" s="70"/>
    </row>
    <row r="18" spans="1:14" ht="18" customHeight="1">
      <c r="A18" s="14" t="s">
        <v>99</v>
      </c>
      <c r="B18" s="15"/>
      <c r="C18" s="15"/>
      <c r="D18" s="15"/>
      <c r="E18" s="15"/>
      <c r="F18" s="15"/>
      <c r="G18" s="15"/>
      <c r="H18" s="15"/>
      <c r="I18" s="15"/>
      <c r="J18" s="15"/>
      <c r="K18" s="15"/>
      <c r="L18" s="15"/>
      <c r="M18" s="15"/>
      <c r="N18" s="15"/>
    </row>
  </sheetData>
  <mergeCells count="51">
    <mergeCell ref="A17:B17"/>
    <mergeCell ref="E17:F17"/>
    <mergeCell ref="H17:I17"/>
    <mergeCell ref="K17:L17"/>
    <mergeCell ref="A15:B16"/>
    <mergeCell ref="E15:F15"/>
    <mergeCell ref="H15:I15"/>
    <mergeCell ref="K15:L15"/>
    <mergeCell ref="E16:F16"/>
    <mergeCell ref="H16:I16"/>
    <mergeCell ref="K16:L16"/>
    <mergeCell ref="A13:B14"/>
    <mergeCell ref="E13:F13"/>
    <mergeCell ref="H13:I13"/>
    <mergeCell ref="K13:L13"/>
    <mergeCell ref="E14:F14"/>
    <mergeCell ref="H14:I14"/>
    <mergeCell ref="K14:L14"/>
    <mergeCell ref="A11:B12"/>
    <mergeCell ref="E11:F11"/>
    <mergeCell ref="H11:I11"/>
    <mergeCell ref="K11:L11"/>
    <mergeCell ref="E12:F12"/>
    <mergeCell ref="H12:I12"/>
    <mergeCell ref="K12:L12"/>
    <mergeCell ref="A9:B10"/>
    <mergeCell ref="E9:F9"/>
    <mergeCell ref="H9:I9"/>
    <mergeCell ref="K9:L9"/>
    <mergeCell ref="E10:F10"/>
    <mergeCell ref="H10:I10"/>
    <mergeCell ref="K10:L10"/>
    <mergeCell ref="A7:B8"/>
    <mergeCell ref="E7:F7"/>
    <mergeCell ref="H7:I7"/>
    <mergeCell ref="K7:L7"/>
    <mergeCell ref="E8:F8"/>
    <mergeCell ref="H8:I8"/>
    <mergeCell ref="K8:L8"/>
    <mergeCell ref="A6:B6"/>
    <mergeCell ref="E6:F6"/>
    <mergeCell ref="H6:I6"/>
    <mergeCell ref="K6:L6"/>
    <mergeCell ref="A2:N2"/>
    <mergeCell ref="A4:B5"/>
    <mergeCell ref="C4:F4"/>
    <mergeCell ref="G4:M4"/>
    <mergeCell ref="N4:N5"/>
    <mergeCell ref="E5:F5"/>
    <mergeCell ref="H5:I5"/>
    <mergeCell ref="K5:L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73"/>
  <sheetViews>
    <sheetView workbookViewId="0" topLeftCell="A1">
      <selection activeCell="A1" sqref="A1:B1"/>
    </sheetView>
  </sheetViews>
  <sheetFormatPr defaultColWidth="9.00390625" defaultRowHeight="13.5"/>
  <cols>
    <col min="1" max="1" width="0.5" style="0" customWidth="1"/>
    <col min="2" max="2" width="18.125" style="0" customWidth="1"/>
    <col min="3" max="3" width="0.5" style="0" customWidth="1"/>
    <col min="4" max="4" width="8.625" style="0" customWidth="1"/>
    <col min="5" max="5" width="9.75390625" style="0" customWidth="1"/>
    <col min="6" max="6" width="7.625" style="0" customWidth="1"/>
    <col min="7" max="7" width="9.75390625" style="0" customWidth="1"/>
    <col min="8" max="8" width="7.625" style="0" customWidth="1"/>
    <col min="9" max="9" width="9.75390625" style="0" customWidth="1"/>
    <col min="10" max="10" width="7.625" style="0" customWidth="1"/>
    <col min="11" max="11" width="9.75390625" style="0" customWidth="1"/>
    <col min="12" max="12" width="7.625" style="71" customWidth="1"/>
    <col min="13" max="13" width="9.75390625" style="0" customWidth="1"/>
    <col min="14" max="14" width="7.625" style="0" customWidth="1"/>
    <col min="15" max="15" width="9.75390625" style="0" customWidth="1"/>
    <col min="16" max="16" width="7.625" style="0" customWidth="1"/>
    <col min="17" max="17" width="9.75390625" style="0" customWidth="1"/>
    <col min="18" max="18" width="7.625" style="0" customWidth="1"/>
    <col min="19" max="19" width="9.75390625" style="0" customWidth="1"/>
    <col min="20" max="20" width="7.625" style="71" customWidth="1"/>
    <col min="21" max="21" width="9.75390625" style="71" customWidth="1"/>
    <col min="22" max="22" width="9.00390625" style="71" customWidth="1"/>
    <col min="23" max="23" width="11.50390625" style="0" customWidth="1"/>
  </cols>
  <sheetData>
    <row r="1" spans="1:21" ht="30" customHeight="1">
      <c r="A1" s="257"/>
      <c r="B1" s="257"/>
      <c r="U1" s="72"/>
    </row>
    <row r="2" spans="1:11" ht="45" customHeight="1">
      <c r="A2" s="68" t="s">
        <v>100</v>
      </c>
      <c r="B2" s="68"/>
      <c r="C2" s="68"/>
      <c r="D2" s="68"/>
      <c r="E2" s="68"/>
      <c r="F2" s="68"/>
      <c r="G2" s="68"/>
      <c r="H2" s="68"/>
      <c r="I2" s="68"/>
      <c r="J2" s="68"/>
      <c r="K2" s="68"/>
    </row>
    <row r="3" spans="1:21" ht="16.5" customHeight="1" thickBot="1">
      <c r="A3" s="24"/>
      <c r="B3" s="24"/>
      <c r="C3" s="24"/>
      <c r="D3" s="24"/>
      <c r="E3" s="24"/>
      <c r="F3" s="24"/>
      <c r="G3" s="24"/>
      <c r="H3" s="24"/>
      <c r="I3" s="24"/>
      <c r="J3" s="24"/>
      <c r="K3" s="24"/>
      <c r="L3" s="4"/>
      <c r="M3" s="24"/>
      <c r="N3" s="24"/>
      <c r="O3" s="24"/>
      <c r="P3" s="24"/>
      <c r="Q3" s="24"/>
      <c r="R3" s="24"/>
      <c r="S3" s="24"/>
      <c r="T3" s="4"/>
      <c r="U3" s="11" t="s">
        <v>101</v>
      </c>
    </row>
    <row r="4" spans="1:21" ht="15.75" customHeight="1">
      <c r="A4" s="272" t="s">
        <v>102</v>
      </c>
      <c r="B4" s="273"/>
      <c r="C4" s="263"/>
      <c r="D4" s="276" t="s">
        <v>103</v>
      </c>
      <c r="E4" s="276"/>
      <c r="F4" s="168" t="s">
        <v>104</v>
      </c>
      <c r="G4" s="168"/>
      <c r="H4" s="168" t="s">
        <v>105</v>
      </c>
      <c r="I4" s="168"/>
      <c r="J4" s="168" t="s">
        <v>106</v>
      </c>
      <c r="K4" s="277"/>
      <c r="L4" s="199" t="s">
        <v>107</v>
      </c>
      <c r="M4" s="168"/>
      <c r="N4" s="168" t="s">
        <v>108</v>
      </c>
      <c r="O4" s="168"/>
      <c r="P4" s="168" t="s">
        <v>109</v>
      </c>
      <c r="Q4" s="168"/>
      <c r="R4" s="168" t="s">
        <v>110</v>
      </c>
      <c r="S4" s="168"/>
      <c r="T4" s="168" t="s">
        <v>111</v>
      </c>
      <c r="U4" s="277"/>
    </row>
    <row r="5" spans="1:21" ht="15.75" customHeight="1">
      <c r="A5" s="243"/>
      <c r="B5" s="274"/>
      <c r="C5" s="275"/>
      <c r="D5" s="75" t="s">
        <v>112</v>
      </c>
      <c r="E5" s="75" t="s">
        <v>113</v>
      </c>
      <c r="F5" s="73" t="s">
        <v>112</v>
      </c>
      <c r="G5" s="73" t="s">
        <v>113</v>
      </c>
      <c r="H5" s="73" t="s">
        <v>112</v>
      </c>
      <c r="I5" s="73" t="s">
        <v>113</v>
      </c>
      <c r="J5" s="73" t="s">
        <v>112</v>
      </c>
      <c r="K5" s="74" t="s">
        <v>113</v>
      </c>
      <c r="L5" s="27" t="s">
        <v>112</v>
      </c>
      <c r="M5" s="73" t="s">
        <v>113</v>
      </c>
      <c r="N5" s="73" t="s">
        <v>112</v>
      </c>
      <c r="O5" s="73" t="s">
        <v>113</v>
      </c>
      <c r="P5" s="73" t="s">
        <v>112</v>
      </c>
      <c r="Q5" s="73" t="s">
        <v>113</v>
      </c>
      <c r="R5" s="73" t="s">
        <v>112</v>
      </c>
      <c r="S5" s="73" t="s">
        <v>113</v>
      </c>
      <c r="T5" s="73" t="s">
        <v>112</v>
      </c>
      <c r="U5" s="74" t="s">
        <v>113</v>
      </c>
    </row>
    <row r="6" spans="1:21" ht="6" customHeight="1">
      <c r="A6" s="4"/>
      <c r="B6" s="4"/>
      <c r="C6" s="4"/>
      <c r="D6" s="76"/>
      <c r="E6" s="77"/>
      <c r="F6" s="4"/>
      <c r="G6" s="4"/>
      <c r="H6" s="4"/>
      <c r="I6" s="4"/>
      <c r="J6" s="4"/>
      <c r="K6" s="4"/>
      <c r="L6" s="4"/>
      <c r="M6" s="4"/>
      <c r="N6" s="4"/>
      <c r="O6" s="4"/>
      <c r="P6" s="4"/>
      <c r="Q6" s="4"/>
      <c r="R6" s="4"/>
      <c r="S6" s="4"/>
      <c r="T6" s="4"/>
      <c r="U6" s="4"/>
    </row>
    <row r="7" spans="1:23" ht="21" customHeight="1">
      <c r="A7" s="4"/>
      <c r="B7" s="20" t="s">
        <v>114</v>
      </c>
      <c r="C7" s="6"/>
      <c r="D7" s="78">
        <f>F7+H7+J7+L7+N7+P7+R7+T7+D17+F17+H17+J17+L17+N17+P17+R17+T17+D27+F27+H27+J27+L27+N27+P27+R27+T27+D37+F37+H37+J37+L37+N37+P37+T37+D47+F47+H47+J47+L47</f>
        <v>4003</v>
      </c>
      <c r="E7" s="79">
        <f>G7+I7+K7+M7+O7+Q7+S7+U7+E17+G17+I17+K17+M17+O17+Q17+S17+U17+E27+G27+I27+K27+M27+O27+Q27+S27+U27+E37+G37+I37+K37+M37+O37+Q37+U37+E47+G47+I47+K47+M47</f>
        <v>127210</v>
      </c>
      <c r="F7" s="80">
        <v>110</v>
      </c>
      <c r="G7" s="80">
        <v>3838</v>
      </c>
      <c r="H7" s="80">
        <v>92</v>
      </c>
      <c r="I7" s="80">
        <v>3228</v>
      </c>
      <c r="J7" s="80">
        <v>102</v>
      </c>
      <c r="K7" s="80">
        <v>3214</v>
      </c>
      <c r="L7" s="80">
        <v>238</v>
      </c>
      <c r="M7" s="80">
        <v>1162</v>
      </c>
      <c r="N7" s="80">
        <v>102</v>
      </c>
      <c r="O7" s="80">
        <v>3448</v>
      </c>
      <c r="P7" s="80">
        <v>94</v>
      </c>
      <c r="Q7" s="80">
        <v>5274</v>
      </c>
      <c r="R7" s="80">
        <v>62</v>
      </c>
      <c r="S7" s="80">
        <v>2538</v>
      </c>
      <c r="T7" s="80">
        <v>94</v>
      </c>
      <c r="U7" s="80">
        <v>1455</v>
      </c>
      <c r="V7" s="81"/>
      <c r="W7" s="82"/>
    </row>
    <row r="8" spans="1:23" ht="21" customHeight="1">
      <c r="A8" s="4"/>
      <c r="B8" s="20" t="s">
        <v>115</v>
      </c>
      <c r="C8" s="6"/>
      <c r="D8" s="78">
        <f>F8+H8+J8+L8+N8+P8+R8+T8+D18+F18+H18+J18+L18+N18+P18+R18+T18+D28+F28+H28+J28+L28+N28+P28+R28+T28+D38+F38+H38+J38+L38+N38+P38+R38+T38+D48+F48+H48+J48+L48</f>
        <v>122845</v>
      </c>
      <c r="E8" s="79">
        <f>G8+I8+K8+M8+O8+Q8+S8+U8+E18+G18+I18+K18+M18+O18+Q18+S18+U18+E28+G28+I28+K28+M28+O28+Q28+S28+U28+E38+G38+I38+K38+M38+O38+Q38+S38+U38+E48+G48+I48+K48+M48</f>
        <v>2163256</v>
      </c>
      <c r="F8" s="80">
        <v>5737</v>
      </c>
      <c r="G8" s="80">
        <v>102811</v>
      </c>
      <c r="H8" s="80">
        <v>4707</v>
      </c>
      <c r="I8" s="80">
        <v>66114</v>
      </c>
      <c r="J8" s="80">
        <v>5366</v>
      </c>
      <c r="K8" s="80">
        <v>86265</v>
      </c>
      <c r="L8" s="80">
        <v>7475</v>
      </c>
      <c r="M8" s="80">
        <v>147845</v>
      </c>
      <c r="N8" s="80">
        <v>5578</v>
      </c>
      <c r="O8" s="80">
        <v>96971</v>
      </c>
      <c r="P8" s="80">
        <v>4663</v>
      </c>
      <c r="Q8" s="80">
        <v>96633</v>
      </c>
      <c r="R8" s="80">
        <v>3667</v>
      </c>
      <c r="S8" s="80">
        <v>54751</v>
      </c>
      <c r="T8" s="80">
        <v>3868</v>
      </c>
      <c r="U8" s="80">
        <v>101701</v>
      </c>
      <c r="V8" s="81"/>
      <c r="W8" s="82"/>
    </row>
    <row r="9" spans="1:21" ht="21" customHeight="1">
      <c r="A9" s="4"/>
      <c r="B9" s="44" t="s">
        <v>116</v>
      </c>
      <c r="C9" s="12"/>
      <c r="D9" s="78">
        <f aca="true" t="shared" si="0" ref="D9:U9">SUM(D7:D8)</f>
        <v>126848</v>
      </c>
      <c r="E9" s="79">
        <f t="shared" si="0"/>
        <v>2290466</v>
      </c>
      <c r="F9" s="79">
        <f t="shared" si="0"/>
        <v>5847</v>
      </c>
      <c r="G9" s="79">
        <f t="shared" si="0"/>
        <v>106649</v>
      </c>
      <c r="H9" s="79">
        <f t="shared" si="0"/>
        <v>4799</v>
      </c>
      <c r="I9" s="79">
        <f t="shared" si="0"/>
        <v>69342</v>
      </c>
      <c r="J9" s="79">
        <f t="shared" si="0"/>
        <v>5468</v>
      </c>
      <c r="K9" s="79">
        <f t="shared" si="0"/>
        <v>89479</v>
      </c>
      <c r="L9" s="79">
        <f t="shared" si="0"/>
        <v>7713</v>
      </c>
      <c r="M9" s="79">
        <f t="shared" si="0"/>
        <v>149007</v>
      </c>
      <c r="N9" s="79">
        <f t="shared" si="0"/>
        <v>5680</v>
      </c>
      <c r="O9" s="79">
        <f t="shared" si="0"/>
        <v>100419</v>
      </c>
      <c r="P9" s="79">
        <f t="shared" si="0"/>
        <v>4757</v>
      </c>
      <c r="Q9" s="79">
        <f t="shared" si="0"/>
        <v>101907</v>
      </c>
      <c r="R9" s="79">
        <f t="shared" si="0"/>
        <v>3729</v>
      </c>
      <c r="S9" s="79">
        <f t="shared" si="0"/>
        <v>57289</v>
      </c>
      <c r="T9" s="79">
        <f t="shared" si="0"/>
        <v>3962</v>
      </c>
      <c r="U9" s="79">
        <f t="shared" si="0"/>
        <v>103156</v>
      </c>
    </row>
    <row r="10" spans="1:21" ht="6" customHeight="1" thickBot="1">
      <c r="A10" s="7"/>
      <c r="B10" s="7"/>
      <c r="C10" s="7"/>
      <c r="D10" s="83"/>
      <c r="E10" s="7"/>
      <c r="F10" s="7"/>
      <c r="G10" s="7"/>
      <c r="H10" s="7"/>
      <c r="I10" s="7"/>
      <c r="J10" s="7"/>
      <c r="K10" s="7"/>
      <c r="L10" s="7"/>
      <c r="M10" s="7"/>
      <c r="N10" s="7"/>
      <c r="O10" s="7"/>
      <c r="P10" s="7"/>
      <c r="Q10" s="7"/>
      <c r="R10" s="7"/>
      <c r="S10" s="7"/>
      <c r="T10" s="7"/>
      <c r="U10" s="7"/>
    </row>
    <row r="11" spans="1:21" ht="17.25" customHeight="1">
      <c r="A11" s="4"/>
      <c r="B11" s="4"/>
      <c r="C11" s="4"/>
      <c r="D11" s="4"/>
      <c r="E11" s="4"/>
      <c r="F11" s="4"/>
      <c r="G11" s="4"/>
      <c r="H11" s="4"/>
      <c r="I11" s="4"/>
      <c r="J11" s="4"/>
      <c r="K11" s="4"/>
      <c r="L11" s="4"/>
      <c r="M11" s="4"/>
      <c r="N11" s="4"/>
      <c r="O11" s="4"/>
      <c r="P11" s="4"/>
      <c r="Q11" s="4"/>
      <c r="R11" s="4"/>
      <c r="S11" s="4"/>
      <c r="T11" s="4"/>
      <c r="U11" s="4"/>
    </row>
    <row r="12" spans="1:21" ht="12" customHeight="1">
      <c r="A12" s="4"/>
      <c r="B12" s="4"/>
      <c r="C12" s="4"/>
      <c r="D12" s="4"/>
      <c r="E12" s="4"/>
      <c r="F12" s="4"/>
      <c r="G12" s="4"/>
      <c r="H12" s="4"/>
      <c r="I12" s="4"/>
      <c r="J12" s="4"/>
      <c r="K12" s="4"/>
      <c r="L12" s="4"/>
      <c r="M12" s="4"/>
      <c r="N12" s="4"/>
      <c r="O12" s="4"/>
      <c r="P12" s="4"/>
      <c r="Q12" s="4"/>
      <c r="R12" s="4"/>
      <c r="S12" s="4"/>
      <c r="T12" s="4"/>
      <c r="U12" s="4"/>
    </row>
    <row r="13" spans="1:21" ht="12" customHeight="1" thickBot="1">
      <c r="A13" s="24"/>
      <c r="B13" s="24"/>
      <c r="C13" s="24"/>
      <c r="D13" s="24"/>
      <c r="E13" s="24"/>
      <c r="F13" s="24"/>
      <c r="G13" s="24"/>
      <c r="H13" s="24"/>
      <c r="I13" s="24"/>
      <c r="J13" s="24"/>
      <c r="K13" s="24"/>
      <c r="L13" s="4"/>
      <c r="M13" s="4"/>
      <c r="N13" s="24"/>
      <c r="O13" s="24"/>
      <c r="P13" s="24"/>
      <c r="Q13" s="24"/>
      <c r="R13" s="24"/>
      <c r="S13" s="24"/>
      <c r="T13" s="4"/>
      <c r="U13" s="4"/>
    </row>
    <row r="14" spans="1:21" ht="15.75" customHeight="1">
      <c r="A14" s="272" t="s">
        <v>102</v>
      </c>
      <c r="B14" s="273"/>
      <c r="C14" s="263"/>
      <c r="D14" s="168" t="s">
        <v>117</v>
      </c>
      <c r="E14" s="168"/>
      <c r="F14" s="168" t="s">
        <v>118</v>
      </c>
      <c r="G14" s="168"/>
      <c r="H14" s="168" t="s">
        <v>119</v>
      </c>
      <c r="I14" s="168"/>
      <c r="J14" s="168" t="s">
        <v>120</v>
      </c>
      <c r="K14" s="277"/>
      <c r="L14" s="199" t="s">
        <v>121</v>
      </c>
      <c r="M14" s="168"/>
      <c r="N14" s="168" t="s">
        <v>122</v>
      </c>
      <c r="O14" s="168"/>
      <c r="P14" s="168" t="s">
        <v>123</v>
      </c>
      <c r="Q14" s="168"/>
      <c r="R14" s="168" t="s">
        <v>124</v>
      </c>
      <c r="S14" s="168"/>
      <c r="T14" s="168" t="s">
        <v>125</v>
      </c>
      <c r="U14" s="277"/>
    </row>
    <row r="15" spans="1:21" ht="15.75" customHeight="1">
      <c r="A15" s="243"/>
      <c r="B15" s="274"/>
      <c r="C15" s="275"/>
      <c r="D15" s="73" t="s">
        <v>112</v>
      </c>
      <c r="E15" s="73" t="s">
        <v>113</v>
      </c>
      <c r="F15" s="73" t="s">
        <v>112</v>
      </c>
      <c r="G15" s="73" t="s">
        <v>113</v>
      </c>
      <c r="H15" s="73" t="s">
        <v>112</v>
      </c>
      <c r="I15" s="73" t="s">
        <v>113</v>
      </c>
      <c r="J15" s="73" t="s">
        <v>112</v>
      </c>
      <c r="K15" s="74" t="s">
        <v>113</v>
      </c>
      <c r="L15" s="27" t="s">
        <v>112</v>
      </c>
      <c r="M15" s="73" t="s">
        <v>113</v>
      </c>
      <c r="N15" s="73" t="s">
        <v>112</v>
      </c>
      <c r="O15" s="73" t="s">
        <v>113</v>
      </c>
      <c r="P15" s="73" t="s">
        <v>112</v>
      </c>
      <c r="Q15" s="73" t="s">
        <v>113</v>
      </c>
      <c r="R15" s="73" t="s">
        <v>112</v>
      </c>
      <c r="S15" s="73" t="s">
        <v>113</v>
      </c>
      <c r="T15" s="73" t="s">
        <v>112</v>
      </c>
      <c r="U15" s="74" t="s">
        <v>113</v>
      </c>
    </row>
    <row r="16" spans="1:21" ht="6" customHeight="1">
      <c r="A16" s="4"/>
      <c r="B16" s="4"/>
      <c r="C16" s="4"/>
      <c r="D16" s="16"/>
      <c r="E16" s="4"/>
      <c r="F16" s="4"/>
      <c r="G16" s="4"/>
      <c r="H16" s="4"/>
      <c r="I16" s="4"/>
      <c r="J16" s="4"/>
      <c r="K16" s="4"/>
      <c r="L16" s="4"/>
      <c r="M16" s="4"/>
      <c r="N16" s="4"/>
      <c r="O16" s="4"/>
      <c r="P16" s="4"/>
      <c r="Q16" s="4"/>
      <c r="R16" s="4"/>
      <c r="S16" s="4"/>
      <c r="T16" s="4"/>
      <c r="U16" s="4"/>
    </row>
    <row r="17" spans="1:23" ht="21" customHeight="1">
      <c r="A17" s="4"/>
      <c r="B17" s="20" t="s">
        <v>114</v>
      </c>
      <c r="C17" s="6"/>
      <c r="D17" s="84">
        <v>118</v>
      </c>
      <c r="E17" s="80">
        <v>5488</v>
      </c>
      <c r="F17" s="80">
        <v>110</v>
      </c>
      <c r="G17" s="80">
        <v>8513</v>
      </c>
      <c r="H17" s="80">
        <v>221</v>
      </c>
      <c r="I17" s="80">
        <v>1162</v>
      </c>
      <c r="J17" s="80">
        <v>132</v>
      </c>
      <c r="K17" s="80">
        <v>2092</v>
      </c>
      <c r="L17" s="80">
        <v>63</v>
      </c>
      <c r="M17" s="80">
        <v>4346</v>
      </c>
      <c r="N17" s="80">
        <v>85</v>
      </c>
      <c r="O17" s="80">
        <v>4035</v>
      </c>
      <c r="P17" s="80">
        <v>67</v>
      </c>
      <c r="Q17" s="80">
        <v>5252</v>
      </c>
      <c r="R17" s="80">
        <v>92</v>
      </c>
      <c r="S17" s="80">
        <v>2754</v>
      </c>
      <c r="T17" s="80">
        <v>88</v>
      </c>
      <c r="U17" s="80">
        <v>3848</v>
      </c>
      <c r="V17" s="81"/>
      <c r="W17" s="82"/>
    </row>
    <row r="18" spans="1:23" ht="21" customHeight="1">
      <c r="A18" s="4"/>
      <c r="B18" s="6" t="s">
        <v>115</v>
      </c>
      <c r="C18" s="6"/>
      <c r="D18" s="84">
        <v>5047</v>
      </c>
      <c r="E18" s="80">
        <v>84956</v>
      </c>
      <c r="F18" s="80">
        <v>2888</v>
      </c>
      <c r="G18" s="80">
        <v>57668</v>
      </c>
      <c r="H18" s="80">
        <v>2493</v>
      </c>
      <c r="I18" s="80">
        <v>44663</v>
      </c>
      <c r="J18" s="80">
        <v>3221</v>
      </c>
      <c r="K18" s="80">
        <v>61073</v>
      </c>
      <c r="L18" s="80">
        <v>5337</v>
      </c>
      <c r="M18" s="80">
        <v>98492</v>
      </c>
      <c r="N18" s="80">
        <v>3376</v>
      </c>
      <c r="O18" s="80">
        <v>66899</v>
      </c>
      <c r="P18" s="80">
        <v>3538</v>
      </c>
      <c r="Q18" s="80">
        <v>58084</v>
      </c>
      <c r="R18" s="80">
        <v>2223</v>
      </c>
      <c r="S18" s="80">
        <v>37066</v>
      </c>
      <c r="T18" s="80">
        <v>2608</v>
      </c>
      <c r="U18" s="80">
        <v>42376</v>
      </c>
      <c r="V18" s="81"/>
      <c r="W18" s="82"/>
    </row>
    <row r="19" spans="1:21" ht="21" customHeight="1">
      <c r="A19" s="4"/>
      <c r="B19" s="12" t="s">
        <v>116</v>
      </c>
      <c r="C19" s="6"/>
      <c r="D19" s="78">
        <f>SUM(D17:D18)</f>
        <v>5165</v>
      </c>
      <c r="E19" s="79">
        <f>SUM(E17:E18)</f>
        <v>90444</v>
      </c>
      <c r="F19" s="79">
        <f>SUM(F17:F18)</f>
        <v>2998</v>
      </c>
      <c r="G19" s="79">
        <f>SUM(G17:G18)</f>
        <v>66181</v>
      </c>
      <c r="H19" s="79">
        <f aca="true" t="shared" si="1" ref="H19:U19">SUM(H17:H18)</f>
        <v>2714</v>
      </c>
      <c r="I19" s="79">
        <f t="shared" si="1"/>
        <v>45825</v>
      </c>
      <c r="J19" s="79">
        <f t="shared" si="1"/>
        <v>3353</v>
      </c>
      <c r="K19" s="79">
        <f t="shared" si="1"/>
        <v>63165</v>
      </c>
      <c r="L19" s="79">
        <f t="shared" si="1"/>
        <v>5400</v>
      </c>
      <c r="M19" s="79">
        <f t="shared" si="1"/>
        <v>102838</v>
      </c>
      <c r="N19" s="79">
        <f t="shared" si="1"/>
        <v>3461</v>
      </c>
      <c r="O19" s="79">
        <f t="shared" si="1"/>
        <v>70934</v>
      </c>
      <c r="P19" s="79">
        <f t="shared" si="1"/>
        <v>3605</v>
      </c>
      <c r="Q19" s="79">
        <f t="shared" si="1"/>
        <v>63336</v>
      </c>
      <c r="R19" s="79">
        <f t="shared" si="1"/>
        <v>2315</v>
      </c>
      <c r="S19" s="79">
        <f t="shared" si="1"/>
        <v>39820</v>
      </c>
      <c r="T19" s="79">
        <f t="shared" si="1"/>
        <v>2696</v>
      </c>
      <c r="U19" s="79">
        <f t="shared" si="1"/>
        <v>46224</v>
      </c>
    </row>
    <row r="20" spans="1:21" ht="6" customHeight="1" thickBot="1">
      <c r="A20" s="7"/>
      <c r="B20" s="7"/>
      <c r="C20" s="7"/>
      <c r="D20" s="85"/>
      <c r="E20" s="86"/>
      <c r="F20" s="86"/>
      <c r="G20" s="86"/>
      <c r="H20" s="86"/>
      <c r="I20" s="86"/>
      <c r="J20" s="86"/>
      <c r="K20" s="86"/>
      <c r="L20" s="86"/>
      <c r="M20" s="86"/>
      <c r="N20" s="86"/>
      <c r="O20" s="86"/>
      <c r="P20" s="86"/>
      <c r="Q20" s="86"/>
      <c r="R20" s="86"/>
      <c r="S20" s="86"/>
      <c r="T20" s="86"/>
      <c r="U20" s="86"/>
    </row>
    <row r="21" spans="1:21" ht="17.25" customHeight="1">
      <c r="A21" s="4"/>
      <c r="B21" s="4"/>
      <c r="C21" s="4"/>
      <c r="D21" s="4"/>
      <c r="E21" s="4"/>
      <c r="F21" s="4"/>
      <c r="G21" s="4"/>
      <c r="H21" s="4"/>
      <c r="I21" s="4"/>
      <c r="J21" s="4"/>
      <c r="K21" s="4"/>
      <c r="L21" s="4"/>
      <c r="M21" s="4"/>
      <c r="N21" s="4"/>
      <c r="O21" s="4"/>
      <c r="P21" s="4"/>
      <c r="Q21" s="4"/>
      <c r="R21" s="4"/>
      <c r="S21" s="4"/>
      <c r="T21" s="4"/>
      <c r="U21" s="4"/>
    </row>
    <row r="22" spans="1:21" ht="12" customHeight="1">
      <c r="A22" s="4"/>
      <c r="B22" s="4"/>
      <c r="C22" s="4"/>
      <c r="D22" s="4"/>
      <c r="E22" s="4"/>
      <c r="F22" s="4"/>
      <c r="G22" s="4"/>
      <c r="H22" s="4"/>
      <c r="I22" s="4"/>
      <c r="J22" s="4"/>
      <c r="K22" s="4"/>
      <c r="L22" s="4"/>
      <c r="M22" s="4"/>
      <c r="N22" s="4"/>
      <c r="O22" s="4"/>
      <c r="P22" s="4"/>
      <c r="Q22" s="4"/>
      <c r="R22" s="4"/>
      <c r="S22" s="4"/>
      <c r="T22" s="4"/>
      <c r="U22" s="4"/>
    </row>
    <row r="23" spans="1:21" ht="12" customHeight="1" thickBot="1">
      <c r="A23" s="24"/>
      <c r="B23" s="24"/>
      <c r="C23" s="24"/>
      <c r="D23" s="24"/>
      <c r="E23" s="24"/>
      <c r="F23" s="24"/>
      <c r="G23" s="24"/>
      <c r="H23" s="24"/>
      <c r="I23" s="24"/>
      <c r="J23" s="24"/>
      <c r="K23" s="24"/>
      <c r="L23" s="4"/>
      <c r="M23" s="4"/>
      <c r="N23" s="24"/>
      <c r="O23" s="24"/>
      <c r="P23" s="24"/>
      <c r="Q23" s="24"/>
      <c r="R23" s="24"/>
      <c r="S23" s="24"/>
      <c r="T23" s="4"/>
      <c r="U23" s="4"/>
    </row>
    <row r="24" spans="1:21" ht="15.75" customHeight="1">
      <c r="A24" s="238" t="s">
        <v>102</v>
      </c>
      <c r="B24" s="238"/>
      <c r="C24" s="238"/>
      <c r="D24" s="168" t="s">
        <v>126</v>
      </c>
      <c r="E24" s="168"/>
      <c r="F24" s="168" t="s">
        <v>127</v>
      </c>
      <c r="G24" s="168"/>
      <c r="H24" s="168" t="s">
        <v>128</v>
      </c>
      <c r="I24" s="168"/>
      <c r="J24" s="168" t="s">
        <v>129</v>
      </c>
      <c r="K24" s="277"/>
      <c r="L24" s="199" t="s">
        <v>130</v>
      </c>
      <c r="M24" s="168"/>
      <c r="N24" s="168" t="s">
        <v>131</v>
      </c>
      <c r="O24" s="168"/>
      <c r="P24" s="168" t="s">
        <v>132</v>
      </c>
      <c r="Q24" s="168"/>
      <c r="R24" s="168" t="s">
        <v>133</v>
      </c>
      <c r="S24" s="168"/>
      <c r="T24" s="168" t="s">
        <v>134</v>
      </c>
      <c r="U24" s="277"/>
    </row>
    <row r="25" spans="1:21" ht="15.75" customHeight="1">
      <c r="A25" s="240"/>
      <c r="B25" s="240"/>
      <c r="C25" s="240"/>
      <c r="D25" s="73" t="s">
        <v>112</v>
      </c>
      <c r="E25" s="73" t="s">
        <v>113</v>
      </c>
      <c r="F25" s="73" t="s">
        <v>112</v>
      </c>
      <c r="G25" s="73" t="s">
        <v>113</v>
      </c>
      <c r="H25" s="73" t="s">
        <v>112</v>
      </c>
      <c r="I25" s="73" t="s">
        <v>113</v>
      </c>
      <c r="J25" s="73" t="s">
        <v>112</v>
      </c>
      <c r="K25" s="74" t="s">
        <v>113</v>
      </c>
      <c r="L25" s="27" t="s">
        <v>112</v>
      </c>
      <c r="M25" s="73" t="s">
        <v>113</v>
      </c>
      <c r="N25" s="73" t="s">
        <v>112</v>
      </c>
      <c r="O25" s="73" t="s">
        <v>113</v>
      </c>
      <c r="P25" s="73" t="s">
        <v>112</v>
      </c>
      <c r="Q25" s="73" t="s">
        <v>113</v>
      </c>
      <c r="R25" s="73" t="s">
        <v>112</v>
      </c>
      <c r="S25" s="73" t="s">
        <v>113</v>
      </c>
      <c r="T25" s="73" t="s">
        <v>112</v>
      </c>
      <c r="U25" s="74" t="s">
        <v>113</v>
      </c>
    </row>
    <row r="26" spans="1:21" ht="6" customHeight="1">
      <c r="A26" s="3"/>
      <c r="B26" s="3"/>
      <c r="C26" s="3"/>
      <c r="D26" s="16"/>
      <c r="E26" s="4"/>
      <c r="F26" s="4"/>
      <c r="G26" s="4"/>
      <c r="H26" s="4"/>
      <c r="I26" s="4"/>
      <c r="J26" s="4"/>
      <c r="K26" s="4"/>
      <c r="L26" s="4"/>
      <c r="M26" s="4"/>
      <c r="N26" s="4"/>
      <c r="O26" s="4"/>
      <c r="P26" s="4"/>
      <c r="Q26" s="4"/>
      <c r="R26" s="4"/>
      <c r="S26" s="4"/>
      <c r="T26" s="4"/>
      <c r="U26" s="4"/>
    </row>
    <row r="27" spans="1:23" ht="21" customHeight="1">
      <c r="A27" s="3"/>
      <c r="B27" s="20" t="s">
        <v>114</v>
      </c>
      <c r="C27" s="3"/>
      <c r="D27" s="84">
        <v>98</v>
      </c>
      <c r="E27" s="80">
        <v>4239</v>
      </c>
      <c r="F27" s="80">
        <v>92</v>
      </c>
      <c r="G27" s="80">
        <v>3497</v>
      </c>
      <c r="H27" s="80">
        <v>119</v>
      </c>
      <c r="I27" s="80">
        <v>4285</v>
      </c>
      <c r="J27" s="80">
        <v>90</v>
      </c>
      <c r="K27" s="80">
        <v>2610</v>
      </c>
      <c r="L27" s="80">
        <v>64</v>
      </c>
      <c r="M27" s="80">
        <v>3353</v>
      </c>
      <c r="N27" s="80">
        <v>80</v>
      </c>
      <c r="O27" s="80">
        <v>4281</v>
      </c>
      <c r="P27" s="80">
        <v>85</v>
      </c>
      <c r="Q27" s="80">
        <v>5450</v>
      </c>
      <c r="R27" s="80">
        <v>81</v>
      </c>
      <c r="S27" s="80">
        <v>1592</v>
      </c>
      <c r="T27" s="80">
        <v>98</v>
      </c>
      <c r="U27" s="80">
        <v>4015</v>
      </c>
      <c r="V27" s="81"/>
      <c r="W27" s="82"/>
    </row>
    <row r="28" spans="1:23" ht="21" customHeight="1">
      <c r="A28" s="3"/>
      <c r="B28" s="6" t="s">
        <v>115</v>
      </c>
      <c r="C28" s="4"/>
      <c r="D28" s="84">
        <v>3395</v>
      </c>
      <c r="E28" s="80">
        <v>69587</v>
      </c>
      <c r="F28" s="80">
        <v>3819</v>
      </c>
      <c r="G28" s="80">
        <v>61280</v>
      </c>
      <c r="H28" s="80">
        <v>2541</v>
      </c>
      <c r="I28" s="80">
        <v>37919</v>
      </c>
      <c r="J28" s="80">
        <v>3528</v>
      </c>
      <c r="K28" s="80">
        <v>54234</v>
      </c>
      <c r="L28" s="80">
        <v>3453</v>
      </c>
      <c r="M28" s="80">
        <v>58372</v>
      </c>
      <c r="N28" s="80">
        <v>3580</v>
      </c>
      <c r="O28" s="80">
        <v>56032</v>
      </c>
      <c r="P28" s="80">
        <v>3887</v>
      </c>
      <c r="Q28" s="80">
        <v>87183</v>
      </c>
      <c r="R28" s="80">
        <v>2422</v>
      </c>
      <c r="S28" s="80">
        <v>35911</v>
      </c>
      <c r="T28" s="80">
        <v>4666</v>
      </c>
      <c r="U28" s="80">
        <v>67917</v>
      </c>
      <c r="V28" s="81"/>
      <c r="W28" s="82"/>
    </row>
    <row r="29" spans="1:21" ht="21" customHeight="1">
      <c r="A29" s="12"/>
      <c r="B29" s="12" t="s">
        <v>116</v>
      </c>
      <c r="C29" s="77"/>
      <c r="D29" s="78">
        <f aca="true" t="shared" si="2" ref="D29:U29">SUM(D27:D28)</f>
        <v>3493</v>
      </c>
      <c r="E29" s="79">
        <f t="shared" si="2"/>
        <v>73826</v>
      </c>
      <c r="F29" s="79">
        <f t="shared" si="2"/>
        <v>3911</v>
      </c>
      <c r="G29" s="79">
        <f t="shared" si="2"/>
        <v>64777</v>
      </c>
      <c r="H29" s="79">
        <f t="shared" si="2"/>
        <v>2660</v>
      </c>
      <c r="I29" s="79">
        <f t="shared" si="2"/>
        <v>42204</v>
      </c>
      <c r="J29" s="79">
        <f t="shared" si="2"/>
        <v>3618</v>
      </c>
      <c r="K29" s="79">
        <f t="shared" si="2"/>
        <v>56844</v>
      </c>
      <c r="L29" s="79">
        <f t="shared" si="2"/>
        <v>3517</v>
      </c>
      <c r="M29" s="79">
        <f t="shared" si="2"/>
        <v>61725</v>
      </c>
      <c r="N29" s="79">
        <f t="shared" si="2"/>
        <v>3660</v>
      </c>
      <c r="O29" s="79">
        <f t="shared" si="2"/>
        <v>60313</v>
      </c>
      <c r="P29" s="79">
        <f t="shared" si="2"/>
        <v>3972</v>
      </c>
      <c r="Q29" s="79">
        <f t="shared" si="2"/>
        <v>92633</v>
      </c>
      <c r="R29" s="79">
        <f t="shared" si="2"/>
        <v>2503</v>
      </c>
      <c r="S29" s="79">
        <f t="shared" si="2"/>
        <v>37503</v>
      </c>
      <c r="T29" s="79">
        <f t="shared" si="2"/>
        <v>4764</v>
      </c>
      <c r="U29" s="79">
        <f t="shared" si="2"/>
        <v>71932</v>
      </c>
    </row>
    <row r="30" spans="1:21" ht="6" customHeight="1" thickBot="1">
      <c r="A30" s="8"/>
      <c r="B30" s="8"/>
      <c r="C30" s="7"/>
      <c r="D30" s="18"/>
      <c r="E30" s="10"/>
      <c r="F30" s="10"/>
      <c r="G30" s="10"/>
      <c r="H30" s="278"/>
      <c r="I30" s="278"/>
      <c r="J30" s="10"/>
      <c r="K30" s="10"/>
      <c r="L30" s="10"/>
      <c r="M30" s="10"/>
      <c r="N30" s="10"/>
      <c r="O30" s="10"/>
      <c r="P30" s="10"/>
      <c r="Q30" s="10"/>
      <c r="R30" s="10"/>
      <c r="S30" s="10"/>
      <c r="T30" s="10"/>
      <c r="U30" s="10"/>
    </row>
    <row r="31" spans="1:21" ht="17.25" customHeight="1">
      <c r="A31" s="4"/>
      <c r="B31" s="4"/>
      <c r="C31" s="4"/>
      <c r="D31" s="4"/>
      <c r="E31" s="4"/>
      <c r="F31" s="4"/>
      <c r="G31" s="4"/>
      <c r="H31" s="4"/>
      <c r="I31" s="4"/>
      <c r="J31" s="4"/>
      <c r="K31" s="4"/>
      <c r="L31" s="4"/>
      <c r="M31" s="4"/>
      <c r="N31" s="4"/>
      <c r="O31" s="4"/>
      <c r="P31" s="4"/>
      <c r="Q31" s="4"/>
      <c r="R31" s="4"/>
      <c r="S31" s="4"/>
      <c r="T31" s="4"/>
      <c r="U31" s="4"/>
    </row>
    <row r="32" spans="1:21" ht="12" customHeight="1">
      <c r="A32" s="4"/>
      <c r="B32" s="4"/>
      <c r="C32" s="4"/>
      <c r="D32" s="4"/>
      <c r="E32" s="4"/>
      <c r="F32" s="4"/>
      <c r="G32" s="4"/>
      <c r="H32" s="4"/>
      <c r="I32" s="4"/>
      <c r="J32" s="4"/>
      <c r="K32" s="4"/>
      <c r="L32" s="4"/>
      <c r="M32" s="4"/>
      <c r="N32" s="4"/>
      <c r="O32" s="4"/>
      <c r="P32" s="4"/>
      <c r="Q32" s="4"/>
      <c r="R32" s="4"/>
      <c r="S32" s="4"/>
      <c r="T32" s="4"/>
      <c r="U32" s="4"/>
    </row>
    <row r="33" spans="1:21" ht="12" customHeight="1" thickBot="1">
      <c r="A33" s="24"/>
      <c r="B33" s="24"/>
      <c r="C33" s="24"/>
      <c r="D33" s="24"/>
      <c r="E33" s="24"/>
      <c r="F33" s="24"/>
      <c r="G33" s="24"/>
      <c r="H33" s="24"/>
      <c r="I33" s="24"/>
      <c r="J33" s="24"/>
      <c r="K33" s="24"/>
      <c r="L33" s="4"/>
      <c r="M33" s="4"/>
      <c r="N33" s="24"/>
      <c r="O33" s="24"/>
      <c r="P33" s="24"/>
      <c r="Q33" s="24"/>
      <c r="R33" s="24"/>
      <c r="S33" s="24"/>
      <c r="T33" s="4"/>
      <c r="U33" s="4"/>
    </row>
    <row r="34" spans="1:21" ht="15.75" customHeight="1">
      <c r="A34" s="238" t="s">
        <v>102</v>
      </c>
      <c r="B34" s="238"/>
      <c r="C34" s="239"/>
      <c r="D34" s="168" t="s">
        <v>135</v>
      </c>
      <c r="E34" s="168"/>
      <c r="F34" s="168" t="s">
        <v>136</v>
      </c>
      <c r="G34" s="277"/>
      <c r="H34" s="168" t="s">
        <v>137</v>
      </c>
      <c r="I34" s="277"/>
      <c r="J34" s="277" t="s">
        <v>138</v>
      </c>
      <c r="K34" s="279"/>
      <c r="L34" s="279" t="s">
        <v>139</v>
      </c>
      <c r="M34" s="199"/>
      <c r="N34" s="277" t="s">
        <v>140</v>
      </c>
      <c r="O34" s="199"/>
      <c r="P34" s="277" t="s">
        <v>141</v>
      </c>
      <c r="Q34" s="199"/>
      <c r="R34" s="277" t="s">
        <v>142</v>
      </c>
      <c r="S34" s="199"/>
      <c r="T34" s="277" t="s">
        <v>143</v>
      </c>
      <c r="U34" s="279"/>
    </row>
    <row r="35" spans="1:21" ht="15.75" customHeight="1">
      <c r="A35" s="240"/>
      <c r="B35" s="240"/>
      <c r="C35" s="240"/>
      <c r="D35" s="33" t="s">
        <v>112</v>
      </c>
      <c r="E35" s="73" t="s">
        <v>113</v>
      </c>
      <c r="F35" s="73" t="s">
        <v>112</v>
      </c>
      <c r="G35" s="74" t="s">
        <v>113</v>
      </c>
      <c r="H35" s="73" t="s">
        <v>112</v>
      </c>
      <c r="I35" s="74" t="s">
        <v>113</v>
      </c>
      <c r="J35" s="73" t="s">
        <v>112</v>
      </c>
      <c r="K35" s="74" t="s">
        <v>113</v>
      </c>
      <c r="L35" s="27" t="s">
        <v>112</v>
      </c>
      <c r="M35" s="73" t="s">
        <v>113</v>
      </c>
      <c r="N35" s="73" t="s">
        <v>112</v>
      </c>
      <c r="O35" s="74" t="s">
        <v>113</v>
      </c>
      <c r="P35" s="73" t="s">
        <v>112</v>
      </c>
      <c r="Q35" s="74" t="s">
        <v>113</v>
      </c>
      <c r="R35" s="73" t="s">
        <v>112</v>
      </c>
      <c r="S35" s="74" t="s">
        <v>113</v>
      </c>
      <c r="T35" s="73" t="s">
        <v>112</v>
      </c>
      <c r="U35" s="74" t="s">
        <v>113</v>
      </c>
    </row>
    <row r="36" spans="1:21" ht="6" customHeight="1">
      <c r="A36" s="3"/>
      <c r="B36" s="3"/>
      <c r="C36" s="3"/>
      <c r="D36" s="16"/>
      <c r="E36" s="4"/>
      <c r="F36" s="4"/>
      <c r="G36" s="4"/>
      <c r="H36" s="4"/>
      <c r="I36" s="4"/>
      <c r="J36" s="4"/>
      <c r="K36" s="4"/>
      <c r="L36" s="4"/>
      <c r="M36" s="4"/>
      <c r="N36" s="4"/>
      <c r="O36" s="4"/>
      <c r="P36" s="4"/>
      <c r="Q36" s="4"/>
      <c r="R36" s="4"/>
      <c r="S36" s="4"/>
      <c r="T36" s="4"/>
      <c r="U36" s="4"/>
    </row>
    <row r="37" spans="1:23" ht="21" customHeight="1">
      <c r="A37" s="3"/>
      <c r="B37" s="20" t="s">
        <v>114</v>
      </c>
      <c r="C37" s="3"/>
      <c r="D37" s="84">
        <v>100</v>
      </c>
      <c r="E37" s="80">
        <v>3288</v>
      </c>
      <c r="F37" s="80">
        <v>92</v>
      </c>
      <c r="G37" s="80">
        <v>3012</v>
      </c>
      <c r="H37" s="80">
        <v>107</v>
      </c>
      <c r="I37" s="80">
        <v>3014</v>
      </c>
      <c r="J37" s="80">
        <v>151</v>
      </c>
      <c r="K37" s="80">
        <v>2986</v>
      </c>
      <c r="L37" s="80">
        <v>117</v>
      </c>
      <c r="M37" s="80">
        <v>2744</v>
      </c>
      <c r="N37" s="80">
        <v>221</v>
      </c>
      <c r="O37" s="80">
        <v>1162</v>
      </c>
      <c r="P37" s="80">
        <v>115</v>
      </c>
      <c r="Q37" s="80">
        <v>2978</v>
      </c>
      <c r="R37" s="80">
        <v>0</v>
      </c>
      <c r="S37" s="80">
        <v>0</v>
      </c>
      <c r="T37" s="80">
        <v>7</v>
      </c>
      <c r="U37" s="80">
        <v>34</v>
      </c>
      <c r="V37" s="81"/>
      <c r="W37" s="82"/>
    </row>
    <row r="38" spans="1:23" ht="21" customHeight="1">
      <c r="A38" s="3"/>
      <c r="B38" s="6" t="s">
        <v>115</v>
      </c>
      <c r="C38" s="4"/>
      <c r="D38" s="84">
        <v>1909</v>
      </c>
      <c r="E38" s="80">
        <v>31401</v>
      </c>
      <c r="F38" s="80">
        <v>4224</v>
      </c>
      <c r="G38" s="80">
        <v>64964</v>
      </c>
      <c r="H38" s="80">
        <v>1050</v>
      </c>
      <c r="I38" s="80">
        <v>15082</v>
      </c>
      <c r="J38" s="80">
        <v>1908</v>
      </c>
      <c r="K38" s="80">
        <v>31075</v>
      </c>
      <c r="L38" s="80">
        <v>1239</v>
      </c>
      <c r="M38" s="80">
        <v>25297</v>
      </c>
      <c r="N38" s="80">
        <v>1247</v>
      </c>
      <c r="O38" s="80">
        <v>23111</v>
      </c>
      <c r="P38" s="80">
        <v>2250</v>
      </c>
      <c r="Q38" s="80">
        <v>43487</v>
      </c>
      <c r="R38" s="80">
        <v>2497</v>
      </c>
      <c r="S38" s="80">
        <v>29505</v>
      </c>
      <c r="T38" s="80">
        <v>57</v>
      </c>
      <c r="U38" s="80">
        <v>211</v>
      </c>
      <c r="V38" s="81"/>
      <c r="W38" s="82"/>
    </row>
    <row r="39" spans="1:21" ht="21" customHeight="1">
      <c r="A39" s="12"/>
      <c r="B39" s="12" t="s">
        <v>116</v>
      </c>
      <c r="C39" s="77"/>
      <c r="D39" s="78">
        <f aca="true" t="shared" si="3" ref="D39:U39">SUM(D37:D38)</f>
        <v>2009</v>
      </c>
      <c r="E39" s="79">
        <f t="shared" si="3"/>
        <v>34689</v>
      </c>
      <c r="F39" s="79">
        <f t="shared" si="3"/>
        <v>4316</v>
      </c>
      <c r="G39" s="79">
        <f t="shared" si="3"/>
        <v>67976</v>
      </c>
      <c r="H39" s="79">
        <f t="shared" si="3"/>
        <v>1157</v>
      </c>
      <c r="I39" s="79">
        <f t="shared" si="3"/>
        <v>18096</v>
      </c>
      <c r="J39" s="79">
        <f t="shared" si="3"/>
        <v>2059</v>
      </c>
      <c r="K39" s="79">
        <f t="shared" si="3"/>
        <v>34061</v>
      </c>
      <c r="L39" s="79">
        <f t="shared" si="3"/>
        <v>1356</v>
      </c>
      <c r="M39" s="79">
        <f t="shared" si="3"/>
        <v>28041</v>
      </c>
      <c r="N39" s="79">
        <f t="shared" si="3"/>
        <v>1468</v>
      </c>
      <c r="O39" s="79">
        <f t="shared" si="3"/>
        <v>24273</v>
      </c>
      <c r="P39" s="79">
        <f t="shared" si="3"/>
        <v>2365</v>
      </c>
      <c r="Q39" s="79">
        <f t="shared" si="3"/>
        <v>46465</v>
      </c>
      <c r="R39" s="79">
        <f t="shared" si="3"/>
        <v>2497</v>
      </c>
      <c r="S39" s="79">
        <f t="shared" si="3"/>
        <v>29505</v>
      </c>
      <c r="T39" s="79">
        <f t="shared" si="3"/>
        <v>64</v>
      </c>
      <c r="U39" s="79">
        <f t="shared" si="3"/>
        <v>245</v>
      </c>
    </row>
    <row r="40" spans="1:21" ht="6" customHeight="1" thickBot="1">
      <c r="A40" s="8"/>
      <c r="B40" s="8"/>
      <c r="C40" s="7"/>
      <c r="D40" s="18"/>
      <c r="E40" s="10"/>
      <c r="F40" s="10"/>
      <c r="G40" s="10"/>
      <c r="H40" s="278"/>
      <c r="I40" s="278"/>
      <c r="J40" s="10"/>
      <c r="K40" s="10"/>
      <c r="L40" s="10"/>
      <c r="M40" s="10"/>
      <c r="N40" s="10"/>
      <c r="O40" s="10"/>
      <c r="P40" s="10"/>
      <c r="Q40" s="10"/>
      <c r="R40" s="10"/>
      <c r="S40" s="10"/>
      <c r="T40" s="10"/>
      <c r="U40" s="10"/>
    </row>
    <row r="41" spans="1:21" ht="17.25" customHeight="1">
      <c r="A41" s="4"/>
      <c r="B41" s="4"/>
      <c r="C41" s="4"/>
      <c r="D41" s="4"/>
      <c r="E41" s="4"/>
      <c r="F41" s="4"/>
      <c r="G41" s="4"/>
      <c r="H41" s="4"/>
      <c r="I41" s="4"/>
      <c r="J41" s="4"/>
      <c r="K41" s="4"/>
      <c r="L41" s="4"/>
      <c r="M41" s="4"/>
      <c r="N41" s="4"/>
      <c r="O41" s="4"/>
      <c r="P41" s="4"/>
      <c r="Q41" s="4"/>
      <c r="R41" s="4"/>
      <c r="S41" s="4"/>
      <c r="T41" s="4"/>
      <c r="U41" s="4"/>
    </row>
    <row r="42" spans="1:21" ht="12" customHeight="1">
      <c r="A42" s="4"/>
      <c r="B42" s="4"/>
      <c r="C42" s="4"/>
      <c r="D42" s="4"/>
      <c r="E42" s="4"/>
      <c r="F42" s="4"/>
      <c r="G42" s="4"/>
      <c r="H42" s="4"/>
      <c r="I42" s="4"/>
      <c r="J42" s="4"/>
      <c r="K42" s="4"/>
      <c r="L42" s="4"/>
      <c r="M42" s="4"/>
      <c r="N42" s="4"/>
      <c r="O42" s="4"/>
      <c r="P42" s="4"/>
      <c r="Q42" s="4"/>
      <c r="R42" s="4"/>
      <c r="S42" s="4"/>
      <c r="T42" s="4"/>
      <c r="U42" s="4"/>
    </row>
    <row r="43" spans="1:21" ht="12" customHeight="1" thickBot="1">
      <c r="A43" s="24"/>
      <c r="B43" s="24"/>
      <c r="C43" s="24"/>
      <c r="D43" s="24"/>
      <c r="E43" s="24"/>
      <c r="F43" s="24"/>
      <c r="G43" s="24"/>
      <c r="H43" s="24"/>
      <c r="I43" s="24"/>
      <c r="J43" s="4"/>
      <c r="K43" s="4"/>
      <c r="L43" s="4"/>
      <c r="M43" s="4"/>
      <c r="N43" s="24"/>
      <c r="O43" s="24"/>
      <c r="P43" s="24"/>
      <c r="Q43" s="24"/>
      <c r="R43" s="24"/>
      <c r="S43" s="24"/>
      <c r="T43" s="24"/>
      <c r="U43" s="24"/>
    </row>
    <row r="44" spans="1:21" ht="15.75" customHeight="1">
      <c r="A44" s="238" t="s">
        <v>102</v>
      </c>
      <c r="B44" s="238"/>
      <c r="C44" s="239"/>
      <c r="D44" s="277" t="s">
        <v>144</v>
      </c>
      <c r="E44" s="279"/>
      <c r="F44" s="168" t="s">
        <v>145</v>
      </c>
      <c r="G44" s="168"/>
      <c r="H44" s="168" t="s">
        <v>146</v>
      </c>
      <c r="I44" s="277"/>
      <c r="J44" s="277" t="s">
        <v>147</v>
      </c>
      <c r="K44" s="279"/>
      <c r="L44" s="279" t="s">
        <v>148</v>
      </c>
      <c r="M44" s="279"/>
      <c r="N44" s="280"/>
      <c r="O44" s="280"/>
      <c r="P44" s="280"/>
      <c r="Q44" s="280"/>
      <c r="R44" s="280"/>
      <c r="S44" s="280"/>
      <c r="T44" s="280"/>
      <c r="U44" s="280"/>
    </row>
    <row r="45" spans="1:21" ht="15.75" customHeight="1">
      <c r="A45" s="240"/>
      <c r="B45" s="240"/>
      <c r="C45" s="241"/>
      <c r="D45" s="73" t="s">
        <v>112</v>
      </c>
      <c r="E45" s="74" t="s">
        <v>113</v>
      </c>
      <c r="F45" s="73" t="s">
        <v>112</v>
      </c>
      <c r="G45" s="74" t="s">
        <v>113</v>
      </c>
      <c r="H45" s="73" t="s">
        <v>112</v>
      </c>
      <c r="I45" s="74" t="s">
        <v>113</v>
      </c>
      <c r="J45" s="73" t="s">
        <v>112</v>
      </c>
      <c r="K45" s="74" t="s">
        <v>113</v>
      </c>
      <c r="L45" s="27" t="s">
        <v>112</v>
      </c>
      <c r="M45" s="74" t="s">
        <v>113</v>
      </c>
      <c r="N45" s="4"/>
      <c r="O45" s="4"/>
      <c r="P45" s="4"/>
      <c r="Q45" s="4"/>
      <c r="R45" s="4"/>
      <c r="S45" s="4"/>
      <c r="T45" s="4"/>
      <c r="U45" s="4"/>
    </row>
    <row r="46" spans="1:21" ht="6" customHeight="1">
      <c r="A46" s="3"/>
      <c r="B46" s="3"/>
      <c r="C46" s="3"/>
      <c r="D46" s="87"/>
      <c r="E46" s="4"/>
      <c r="F46" s="54"/>
      <c r="G46" s="4"/>
      <c r="H46" s="4"/>
      <c r="I46" s="4"/>
      <c r="J46" s="4"/>
      <c r="K46" s="4"/>
      <c r="L46" s="4"/>
      <c r="M46" s="4"/>
      <c r="N46" s="4"/>
      <c r="O46" s="4"/>
      <c r="P46" s="4"/>
      <c r="Q46" s="4"/>
      <c r="R46" s="4"/>
      <c r="S46" s="4"/>
      <c r="T46" s="4"/>
      <c r="U46" s="4"/>
    </row>
    <row r="47" spans="1:23" ht="21" customHeight="1">
      <c r="A47" s="3"/>
      <c r="B47" s="20" t="s">
        <v>114</v>
      </c>
      <c r="C47" s="3"/>
      <c r="D47" s="84">
        <v>54</v>
      </c>
      <c r="E47" s="80">
        <v>1826</v>
      </c>
      <c r="F47" s="80">
        <v>53</v>
      </c>
      <c r="G47" s="80">
        <v>1412</v>
      </c>
      <c r="H47" s="80">
        <v>85</v>
      </c>
      <c r="I47" s="80">
        <v>4662</v>
      </c>
      <c r="J47" s="80">
        <v>213</v>
      </c>
      <c r="K47" s="80">
        <v>4693</v>
      </c>
      <c r="L47" s="80">
        <v>11</v>
      </c>
      <c r="M47" s="80">
        <v>430</v>
      </c>
      <c r="N47" s="80"/>
      <c r="O47" s="80"/>
      <c r="P47" s="80"/>
      <c r="Q47" s="80"/>
      <c r="R47" s="80"/>
      <c r="S47" s="80"/>
      <c r="T47" s="80"/>
      <c r="U47" s="80"/>
      <c r="V47" s="81"/>
      <c r="W47" s="82"/>
    </row>
    <row r="48" spans="1:23" ht="21" customHeight="1">
      <c r="A48" s="3"/>
      <c r="B48" s="6" t="s">
        <v>115</v>
      </c>
      <c r="C48" s="4"/>
      <c r="D48" s="84">
        <v>197</v>
      </c>
      <c r="E48" s="80">
        <v>2931</v>
      </c>
      <c r="F48" s="80">
        <v>183</v>
      </c>
      <c r="G48" s="80">
        <v>4501</v>
      </c>
      <c r="H48" s="80">
        <v>1694</v>
      </c>
      <c r="I48" s="80">
        <v>32960</v>
      </c>
      <c r="J48" s="80">
        <v>775</v>
      </c>
      <c r="K48" s="80">
        <v>14623</v>
      </c>
      <c r="L48" s="80">
        <v>532</v>
      </c>
      <c r="M48" s="80">
        <v>11305</v>
      </c>
      <c r="N48" s="80"/>
      <c r="O48" s="80"/>
      <c r="P48" s="80"/>
      <c r="Q48" s="80"/>
      <c r="R48" s="80"/>
      <c r="S48" s="80"/>
      <c r="T48" s="80"/>
      <c r="U48" s="80"/>
      <c r="V48" s="81"/>
      <c r="W48" s="82"/>
    </row>
    <row r="49" spans="1:21" ht="21" customHeight="1">
      <c r="A49" s="12"/>
      <c r="B49" s="12" t="s">
        <v>116</v>
      </c>
      <c r="C49" s="77"/>
      <c r="D49" s="78">
        <f aca="true" t="shared" si="4" ref="D49:M49">SUM(D47:D48)</f>
        <v>251</v>
      </c>
      <c r="E49" s="79">
        <f t="shared" si="4"/>
        <v>4757</v>
      </c>
      <c r="F49" s="79">
        <f t="shared" si="4"/>
        <v>236</v>
      </c>
      <c r="G49" s="79">
        <f t="shared" si="4"/>
        <v>5913</v>
      </c>
      <c r="H49" s="79">
        <f t="shared" si="4"/>
        <v>1779</v>
      </c>
      <c r="I49" s="79">
        <f t="shared" si="4"/>
        <v>37622</v>
      </c>
      <c r="J49" s="79">
        <f t="shared" si="4"/>
        <v>988</v>
      </c>
      <c r="K49" s="79">
        <f t="shared" si="4"/>
        <v>19316</v>
      </c>
      <c r="L49" s="79">
        <f t="shared" si="4"/>
        <v>543</v>
      </c>
      <c r="M49" s="79">
        <f t="shared" si="4"/>
        <v>11735</v>
      </c>
      <c r="N49" s="93"/>
      <c r="O49" s="93"/>
      <c r="P49" s="93"/>
      <c r="Q49" s="93"/>
      <c r="R49" s="93"/>
      <c r="S49" s="93"/>
      <c r="T49" s="93"/>
      <c r="U49" s="93"/>
    </row>
    <row r="50" spans="1:21" ht="6" customHeight="1" thickBot="1">
      <c r="A50" s="8"/>
      <c r="B50" s="8"/>
      <c r="C50" s="7"/>
      <c r="D50" s="18"/>
      <c r="E50" s="10"/>
      <c r="F50" s="10"/>
      <c r="G50" s="10"/>
      <c r="H50" s="10"/>
      <c r="I50" s="10"/>
      <c r="J50" s="10"/>
      <c r="K50" s="10"/>
      <c r="L50" s="278"/>
      <c r="M50" s="278"/>
      <c r="N50" s="5"/>
      <c r="O50" s="5"/>
      <c r="P50" s="5"/>
      <c r="Q50" s="5"/>
      <c r="R50" s="5"/>
      <c r="S50" s="5"/>
      <c r="T50" s="5"/>
      <c r="U50" s="5"/>
    </row>
    <row r="51" spans="1:21" ht="16.5" customHeight="1">
      <c r="A51" s="14" t="s">
        <v>149</v>
      </c>
      <c r="B51" s="14"/>
      <c r="C51" s="4"/>
      <c r="D51" s="5"/>
      <c r="E51" s="5"/>
      <c r="F51" s="5"/>
      <c r="G51" s="5"/>
      <c r="H51" s="94"/>
      <c r="I51" s="94"/>
      <c r="J51" s="5"/>
      <c r="K51" s="5"/>
      <c r="L51" s="5"/>
      <c r="M51" s="5"/>
      <c r="N51" s="5"/>
      <c r="O51" s="5"/>
      <c r="P51" s="5"/>
      <c r="Q51" s="5"/>
      <c r="R51" s="5"/>
      <c r="S51" s="5"/>
      <c r="T51" s="5"/>
      <c r="U51" s="5"/>
    </row>
    <row r="52" spans="1:13" ht="12.75" customHeight="1">
      <c r="A52" s="2" t="s">
        <v>150</v>
      </c>
      <c r="B52" s="95"/>
      <c r="D52" s="96"/>
      <c r="E52" s="96"/>
      <c r="F52" s="96"/>
      <c r="G52" s="96"/>
      <c r="H52" s="96"/>
      <c r="I52" s="96"/>
      <c r="J52" s="96"/>
      <c r="K52" s="96"/>
      <c r="L52" s="96"/>
      <c r="M52" s="96"/>
    </row>
    <row r="53" ht="13.5">
      <c r="B53" s="95"/>
    </row>
    <row r="54" ht="13.5">
      <c r="B54" s="95"/>
    </row>
    <row r="55" ht="13.5">
      <c r="B55" s="95"/>
    </row>
    <row r="56" ht="13.5">
      <c r="B56" s="95"/>
    </row>
    <row r="57" ht="13.5">
      <c r="B57" s="95"/>
    </row>
    <row r="58" ht="13.5">
      <c r="B58" s="95"/>
    </row>
    <row r="59" ht="13.5">
      <c r="B59" s="95"/>
    </row>
    <row r="60" ht="13.5">
      <c r="B60" s="95"/>
    </row>
    <row r="61" ht="13.5">
      <c r="B61" s="95"/>
    </row>
    <row r="62" ht="13.5">
      <c r="B62" s="95"/>
    </row>
    <row r="63" ht="13.5">
      <c r="B63" s="95"/>
    </row>
    <row r="64" ht="13.5">
      <c r="B64" s="95"/>
    </row>
    <row r="65" ht="13.5">
      <c r="B65" s="95"/>
    </row>
    <row r="66" ht="13.5">
      <c r="B66" s="95"/>
    </row>
    <row r="67" ht="13.5">
      <c r="B67" s="95"/>
    </row>
    <row r="68" ht="13.5">
      <c r="B68" s="95"/>
    </row>
    <row r="69" ht="13.5">
      <c r="B69" s="95"/>
    </row>
    <row r="70" ht="13.5">
      <c r="B70" s="95"/>
    </row>
    <row r="71" ht="13.5">
      <c r="B71" s="95"/>
    </row>
    <row r="72" ht="13.5">
      <c r="B72" s="95"/>
    </row>
    <row r="73" ht="13.5">
      <c r="B73" s="95"/>
    </row>
  </sheetData>
  <mergeCells count="55">
    <mergeCell ref="P44:Q44"/>
    <mergeCell ref="R44:S44"/>
    <mergeCell ref="T44:U44"/>
    <mergeCell ref="L50:M50"/>
    <mergeCell ref="R34:S34"/>
    <mergeCell ref="T34:U34"/>
    <mergeCell ref="H40:I40"/>
    <mergeCell ref="A44:C45"/>
    <mergeCell ref="D44:E44"/>
    <mergeCell ref="F44:G44"/>
    <mergeCell ref="H44:I44"/>
    <mergeCell ref="J44:K44"/>
    <mergeCell ref="L44:M44"/>
    <mergeCell ref="N44:O44"/>
    <mergeCell ref="T24:U24"/>
    <mergeCell ref="H30:I30"/>
    <mergeCell ref="A34:C35"/>
    <mergeCell ref="D34:E34"/>
    <mergeCell ref="F34:G34"/>
    <mergeCell ref="H34:I34"/>
    <mergeCell ref="J34:K34"/>
    <mergeCell ref="L34:M34"/>
    <mergeCell ref="N34:O34"/>
    <mergeCell ref="P34:Q34"/>
    <mergeCell ref="T14:U14"/>
    <mergeCell ref="A24:C25"/>
    <mergeCell ref="D24:E24"/>
    <mergeCell ref="F24:G24"/>
    <mergeCell ref="H24:I24"/>
    <mergeCell ref="J24:K24"/>
    <mergeCell ref="L24:M24"/>
    <mergeCell ref="N24:O24"/>
    <mergeCell ref="P24:Q24"/>
    <mergeCell ref="R24:S24"/>
    <mergeCell ref="T4:U4"/>
    <mergeCell ref="A14:C15"/>
    <mergeCell ref="D14:E14"/>
    <mergeCell ref="F14:G14"/>
    <mergeCell ref="H14:I14"/>
    <mergeCell ref="J14:K14"/>
    <mergeCell ref="L14:M14"/>
    <mergeCell ref="N14:O14"/>
    <mergeCell ref="P14:Q14"/>
    <mergeCell ref="R14:S14"/>
    <mergeCell ref="L4:M4"/>
    <mergeCell ref="N4:O4"/>
    <mergeCell ref="P4:Q4"/>
    <mergeCell ref="R4:S4"/>
    <mergeCell ref="A1:B1"/>
    <mergeCell ref="A2:K2"/>
    <mergeCell ref="A4:C5"/>
    <mergeCell ref="D4:E4"/>
    <mergeCell ref="F4:G4"/>
    <mergeCell ref="H4:I4"/>
    <mergeCell ref="J4:K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D30"/>
  <sheetViews>
    <sheetView workbookViewId="0" topLeftCell="A1">
      <selection activeCell="A1" sqref="A1"/>
    </sheetView>
  </sheetViews>
  <sheetFormatPr defaultColWidth="9.00390625" defaultRowHeight="13.5"/>
  <cols>
    <col min="1" max="1" width="3.625" style="2" customWidth="1"/>
    <col min="2" max="2" width="8.50390625" style="2" customWidth="1"/>
    <col min="3" max="3" width="8.625" style="50" customWidth="1"/>
    <col min="4" max="4" width="5.50390625" style="50" customWidth="1"/>
    <col min="5" max="5" width="3.00390625" style="50" customWidth="1"/>
    <col min="6" max="6" width="8.375" style="50" customWidth="1"/>
    <col min="7" max="7" width="3.00390625" style="50" customWidth="1"/>
    <col min="8" max="8" width="5.50390625" style="50" customWidth="1"/>
    <col min="9" max="9" width="8.375" style="50" customWidth="1"/>
    <col min="10" max="10" width="0.5" style="50" customWidth="1"/>
    <col min="11" max="11" width="7.00390625" style="50" customWidth="1"/>
    <col min="12" max="12" width="5.875" style="50" customWidth="1"/>
    <col min="13" max="13" width="1.4921875" style="50" customWidth="1"/>
    <col min="14" max="14" width="7.625" style="50" customWidth="1"/>
    <col min="15" max="15" width="7.125" style="50" customWidth="1"/>
    <col min="16" max="16" width="7.00390625" style="50" customWidth="1"/>
    <col min="17" max="19" width="6.875" style="50" customWidth="1"/>
    <col min="20" max="20" width="8.625" style="50" customWidth="1"/>
    <col min="21" max="21" width="8.75390625" style="50" customWidth="1"/>
    <col min="22" max="22" width="6.875" style="50" customWidth="1"/>
    <col min="23" max="23" width="7.125" style="50" customWidth="1"/>
    <col min="24" max="24" width="8.75390625" style="50" customWidth="1"/>
    <col min="25" max="25" width="6.875" style="50" customWidth="1"/>
    <col min="26" max="26" width="7.125" style="50" customWidth="1"/>
    <col min="27" max="27" width="8.75390625" style="50" customWidth="1"/>
    <col min="28" max="28" width="6.875" style="50" customWidth="1"/>
    <col min="29" max="29" width="7.125" style="50" customWidth="1"/>
  </cols>
  <sheetData>
    <row r="1" spans="1:29" ht="24.75" customHeight="1">
      <c r="A1" s="97"/>
      <c r="B1" s="21"/>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21" customHeight="1">
      <c r="A2" s="281" t="s">
        <v>151</v>
      </c>
      <c r="B2" s="281"/>
      <c r="C2" s="281"/>
      <c r="D2" s="281"/>
      <c r="E2" s="281"/>
      <c r="F2" s="281"/>
      <c r="G2" s="281"/>
      <c r="H2" s="281"/>
      <c r="I2" s="281"/>
      <c r="J2" s="281"/>
      <c r="K2" s="281"/>
      <c r="L2" s="281"/>
      <c r="M2" s="281"/>
      <c r="N2" s="281"/>
      <c r="O2" s="281"/>
      <c r="P2" s="98"/>
      <c r="Q2" s="98"/>
      <c r="R2" s="98"/>
      <c r="S2" s="98"/>
      <c r="T2" s="98"/>
      <c r="U2" s="98"/>
      <c r="V2" s="98"/>
      <c r="W2" s="98"/>
      <c r="X2" s="98"/>
      <c r="Y2" s="98"/>
      <c r="Z2" s="98"/>
      <c r="AA2" s="98"/>
      <c r="AB2" s="98"/>
      <c r="AC2" s="98"/>
    </row>
    <row r="3" spans="1:29" ht="16.5" customHeight="1" thickBot="1">
      <c r="A3" s="21"/>
      <c r="B3" s="21"/>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30" ht="18" customHeight="1">
      <c r="A4" s="235" t="s">
        <v>152</v>
      </c>
      <c r="B4" s="236"/>
      <c r="C4" s="282" t="s">
        <v>153</v>
      </c>
      <c r="D4" s="282"/>
      <c r="E4" s="282"/>
      <c r="F4" s="282"/>
      <c r="G4" s="282"/>
      <c r="H4" s="282"/>
      <c r="I4" s="282"/>
      <c r="J4" s="282"/>
      <c r="K4" s="282"/>
      <c r="L4" s="283" t="s">
        <v>154</v>
      </c>
      <c r="M4" s="284"/>
      <c r="N4" s="284"/>
      <c r="O4" s="284"/>
      <c r="P4" s="284"/>
      <c r="Q4" s="284"/>
      <c r="R4" s="284"/>
      <c r="S4" s="285"/>
      <c r="T4" s="100" t="s">
        <v>155</v>
      </c>
      <c r="U4" s="282" t="s">
        <v>156</v>
      </c>
      <c r="V4" s="282"/>
      <c r="W4" s="282"/>
      <c r="X4" s="282" t="s">
        <v>157</v>
      </c>
      <c r="Y4" s="282"/>
      <c r="Z4" s="282"/>
      <c r="AA4" s="282" t="s">
        <v>158</v>
      </c>
      <c r="AB4" s="282"/>
      <c r="AC4" s="283"/>
      <c r="AD4" s="71"/>
    </row>
    <row r="5" spans="1:30" ht="24" customHeight="1">
      <c r="A5" s="237"/>
      <c r="B5" s="215"/>
      <c r="C5" s="35" t="s">
        <v>159</v>
      </c>
      <c r="D5" s="286" t="s">
        <v>160</v>
      </c>
      <c r="E5" s="286"/>
      <c r="F5" s="101" t="s">
        <v>161</v>
      </c>
      <c r="G5" s="286" t="s">
        <v>162</v>
      </c>
      <c r="H5" s="286"/>
      <c r="I5" s="101" t="s">
        <v>163</v>
      </c>
      <c r="J5" s="286" t="s">
        <v>164</v>
      </c>
      <c r="K5" s="286"/>
      <c r="L5" s="286" t="s">
        <v>165</v>
      </c>
      <c r="M5" s="286"/>
      <c r="N5" s="101" t="s">
        <v>160</v>
      </c>
      <c r="O5" s="101" t="s">
        <v>161</v>
      </c>
      <c r="P5" s="102" t="s">
        <v>162</v>
      </c>
      <c r="Q5" s="34" t="s">
        <v>166</v>
      </c>
      <c r="R5" s="35" t="s">
        <v>167</v>
      </c>
      <c r="S5" s="103" t="s">
        <v>168</v>
      </c>
      <c r="T5" s="103" t="s">
        <v>169</v>
      </c>
      <c r="U5" s="104" t="s">
        <v>170</v>
      </c>
      <c r="V5" s="105" t="s">
        <v>171</v>
      </c>
      <c r="W5" s="35" t="s">
        <v>172</v>
      </c>
      <c r="X5" s="104" t="s">
        <v>170</v>
      </c>
      <c r="Y5" s="105" t="s">
        <v>171</v>
      </c>
      <c r="Z5" s="35" t="s">
        <v>172</v>
      </c>
      <c r="AA5" s="104" t="s">
        <v>170</v>
      </c>
      <c r="AB5" s="105" t="s">
        <v>171</v>
      </c>
      <c r="AC5" s="36" t="s">
        <v>172</v>
      </c>
      <c r="AD5" s="71"/>
    </row>
    <row r="6" spans="1:30" ht="6" customHeight="1">
      <c r="A6" s="37"/>
      <c r="B6" s="38"/>
      <c r="C6" s="106"/>
      <c r="D6" s="227"/>
      <c r="E6" s="227"/>
      <c r="F6" s="40"/>
      <c r="G6" s="227"/>
      <c r="H6" s="227"/>
      <c r="I6" s="40"/>
      <c r="J6" s="227"/>
      <c r="K6" s="227"/>
      <c r="L6" s="227"/>
      <c r="M6" s="227"/>
      <c r="N6" s="40"/>
      <c r="O6" s="40"/>
      <c r="P6" s="40"/>
      <c r="Q6" s="40"/>
      <c r="R6" s="40"/>
      <c r="S6" s="40"/>
      <c r="T6" s="40"/>
      <c r="U6" s="40"/>
      <c r="V6" s="40"/>
      <c r="W6" s="40"/>
      <c r="X6" s="40"/>
      <c r="Y6" s="40"/>
      <c r="Z6" s="40"/>
      <c r="AA6" s="40"/>
      <c r="AB6" s="40"/>
      <c r="AC6" s="40"/>
      <c r="AD6" s="71"/>
    </row>
    <row r="7" spans="1:30" ht="15.75" customHeight="1">
      <c r="A7" s="227" t="s">
        <v>93</v>
      </c>
      <c r="B7" s="228"/>
      <c r="C7" s="107">
        <v>186464</v>
      </c>
      <c r="D7" s="287">
        <v>77119</v>
      </c>
      <c r="E7" s="223"/>
      <c r="F7" s="107">
        <v>1114</v>
      </c>
      <c r="G7" s="287">
        <v>73505</v>
      </c>
      <c r="H7" s="223">
        <v>19846</v>
      </c>
      <c r="I7" s="107">
        <v>34726</v>
      </c>
      <c r="J7" s="287">
        <v>594</v>
      </c>
      <c r="K7" s="223"/>
      <c r="L7" s="287">
        <v>58920</v>
      </c>
      <c r="M7" s="223"/>
      <c r="N7" s="107">
        <v>22803</v>
      </c>
      <c r="O7" s="107">
        <v>603</v>
      </c>
      <c r="P7" s="108">
        <v>22800</v>
      </c>
      <c r="Q7" s="108">
        <v>9803</v>
      </c>
      <c r="R7" s="108">
        <v>201</v>
      </c>
      <c r="S7" s="108">
        <v>2911</v>
      </c>
      <c r="T7" s="108">
        <v>26493</v>
      </c>
      <c r="U7" s="108">
        <v>1309</v>
      </c>
      <c r="V7" s="109">
        <v>37.6</v>
      </c>
      <c r="W7" s="108">
        <v>14108</v>
      </c>
      <c r="X7" s="108">
        <v>2339</v>
      </c>
      <c r="Y7" s="109">
        <v>33</v>
      </c>
      <c r="Z7" s="108">
        <v>7616</v>
      </c>
      <c r="AA7" s="108">
        <v>3648</v>
      </c>
      <c r="AB7" s="110">
        <v>37.1</v>
      </c>
      <c r="AC7" s="108">
        <v>21724</v>
      </c>
      <c r="AD7" s="71"/>
    </row>
    <row r="8" spans="1:30" s="42" customFormat="1" ht="15.75" customHeight="1">
      <c r="A8" s="288" t="s">
        <v>94</v>
      </c>
      <c r="B8" s="289"/>
      <c r="C8" s="107">
        <v>171311</v>
      </c>
      <c r="D8" s="287">
        <v>76527</v>
      </c>
      <c r="E8" s="287"/>
      <c r="F8" s="107">
        <v>1183</v>
      </c>
      <c r="G8" s="287">
        <v>73441</v>
      </c>
      <c r="H8" s="287"/>
      <c r="I8" s="107">
        <v>20160</v>
      </c>
      <c r="J8" s="287">
        <v>550.9166666666666</v>
      </c>
      <c r="K8" s="287"/>
      <c r="L8" s="287">
        <v>55158</v>
      </c>
      <c r="M8" s="287"/>
      <c r="N8" s="107">
        <v>22032</v>
      </c>
      <c r="O8" s="107">
        <v>619</v>
      </c>
      <c r="P8" s="108">
        <v>22967</v>
      </c>
      <c r="Q8" s="108">
        <v>8436</v>
      </c>
      <c r="R8" s="108">
        <v>186</v>
      </c>
      <c r="S8" s="108">
        <v>1104</v>
      </c>
      <c r="T8" s="108">
        <v>24092</v>
      </c>
      <c r="U8" s="108">
        <v>1532</v>
      </c>
      <c r="V8" s="109">
        <v>43.84166666666666</v>
      </c>
      <c r="W8" s="108">
        <v>11511</v>
      </c>
      <c r="X8" s="108">
        <v>2244</v>
      </c>
      <c r="Y8" s="109">
        <v>31.425</v>
      </c>
      <c r="Z8" s="108">
        <v>2180</v>
      </c>
      <c r="AA8" s="108">
        <v>3776</v>
      </c>
      <c r="AB8" s="110">
        <v>35.6</v>
      </c>
      <c r="AC8" s="108">
        <v>13691</v>
      </c>
      <c r="AD8" s="111"/>
    </row>
    <row r="9" spans="1:30" s="42" customFormat="1" ht="15.75" customHeight="1">
      <c r="A9" s="288" t="s">
        <v>67</v>
      </c>
      <c r="B9" s="289"/>
      <c r="C9" s="107">
        <v>126586</v>
      </c>
      <c r="D9" s="287">
        <v>57025</v>
      </c>
      <c r="E9" s="287"/>
      <c r="F9" s="107">
        <v>3079</v>
      </c>
      <c r="G9" s="287">
        <v>50462</v>
      </c>
      <c r="H9" s="287"/>
      <c r="I9" s="107">
        <v>16020</v>
      </c>
      <c r="J9" s="287">
        <v>409</v>
      </c>
      <c r="K9" s="287"/>
      <c r="L9" s="287">
        <v>49544</v>
      </c>
      <c r="M9" s="287"/>
      <c r="N9" s="107">
        <v>20249</v>
      </c>
      <c r="O9" s="107">
        <v>607</v>
      </c>
      <c r="P9" s="107">
        <v>20633</v>
      </c>
      <c r="Q9" s="107">
        <v>8055</v>
      </c>
      <c r="R9" s="107">
        <v>163</v>
      </c>
      <c r="S9" s="107">
        <v>0</v>
      </c>
      <c r="T9" s="107">
        <v>19429</v>
      </c>
      <c r="U9" s="107">
        <v>1584</v>
      </c>
      <c r="V9" s="112">
        <v>44.4</v>
      </c>
      <c r="W9" s="107">
        <v>30541</v>
      </c>
      <c r="X9" s="107">
        <v>2419</v>
      </c>
      <c r="Y9" s="112">
        <v>33.4</v>
      </c>
      <c r="Z9" s="107">
        <v>7360</v>
      </c>
      <c r="AA9" s="113">
        <v>4003</v>
      </c>
      <c r="AB9" s="110">
        <v>38.9</v>
      </c>
      <c r="AC9" s="107">
        <v>37901</v>
      </c>
      <c r="AD9" s="111"/>
    </row>
    <row r="10" spans="1:30" s="42" customFormat="1" ht="15.75" customHeight="1">
      <c r="A10" s="288" t="s">
        <v>95</v>
      </c>
      <c r="B10" s="289"/>
      <c r="C10" s="107">
        <v>140762</v>
      </c>
      <c r="D10" s="287">
        <v>62162</v>
      </c>
      <c r="E10" s="223"/>
      <c r="F10" s="107">
        <v>2348</v>
      </c>
      <c r="G10" s="287">
        <v>58003</v>
      </c>
      <c r="H10" s="223"/>
      <c r="I10" s="107">
        <v>18249</v>
      </c>
      <c r="J10" s="287">
        <v>456</v>
      </c>
      <c r="K10" s="223"/>
      <c r="L10" s="287">
        <v>42642</v>
      </c>
      <c r="M10" s="223"/>
      <c r="N10" s="107">
        <v>16954</v>
      </c>
      <c r="O10" s="107">
        <v>433</v>
      </c>
      <c r="P10" s="107">
        <v>17908</v>
      </c>
      <c r="Q10" s="107">
        <v>7347</v>
      </c>
      <c r="R10" s="107">
        <v>142</v>
      </c>
      <c r="S10" s="107">
        <v>0</v>
      </c>
      <c r="T10" s="107">
        <v>17277</v>
      </c>
      <c r="U10" s="114">
        <v>1704</v>
      </c>
      <c r="V10" s="112">
        <v>46.2</v>
      </c>
      <c r="W10" s="107">
        <v>20499</v>
      </c>
      <c r="X10" s="114">
        <v>2384.5</v>
      </c>
      <c r="Y10" s="112">
        <v>30.8</v>
      </c>
      <c r="Z10" s="107">
        <v>7748</v>
      </c>
      <c r="AA10" s="114">
        <v>4088.5</v>
      </c>
      <c r="AB10" s="112">
        <v>38.5</v>
      </c>
      <c r="AC10" s="107">
        <v>28247</v>
      </c>
      <c r="AD10" s="111"/>
    </row>
    <row r="11" spans="1:30" s="45" customFormat="1" ht="15.75" customHeight="1">
      <c r="A11" s="290" t="s">
        <v>97</v>
      </c>
      <c r="B11" s="291"/>
      <c r="C11" s="122">
        <v>158139</v>
      </c>
      <c r="D11" s="292">
        <v>61927</v>
      </c>
      <c r="E11" s="218"/>
      <c r="F11" s="122">
        <v>3552</v>
      </c>
      <c r="G11" s="292">
        <v>74121</v>
      </c>
      <c r="H11" s="218"/>
      <c r="I11" s="122">
        <v>18539</v>
      </c>
      <c r="J11" s="292">
        <v>531</v>
      </c>
      <c r="K11" s="218"/>
      <c r="L11" s="292">
        <v>55903</v>
      </c>
      <c r="M11" s="218"/>
      <c r="N11" s="122">
        <v>23273</v>
      </c>
      <c r="O11" s="122">
        <v>912</v>
      </c>
      <c r="P11" s="122">
        <v>23606</v>
      </c>
      <c r="Q11" s="122">
        <v>8112</v>
      </c>
      <c r="R11" s="122">
        <v>188</v>
      </c>
      <c r="S11" s="122">
        <v>0</v>
      </c>
      <c r="T11" s="122">
        <v>49697</v>
      </c>
      <c r="U11" s="123">
        <v>1755.5</v>
      </c>
      <c r="V11" s="124">
        <v>48.4</v>
      </c>
      <c r="W11" s="122">
        <v>14344</v>
      </c>
      <c r="X11" s="123">
        <v>2547.5</v>
      </c>
      <c r="Y11" s="124">
        <v>35.2</v>
      </c>
      <c r="Z11" s="122">
        <v>6749</v>
      </c>
      <c r="AA11" s="123">
        <v>4303</v>
      </c>
      <c r="AB11" s="124">
        <v>39.6</v>
      </c>
      <c r="AC11" s="122">
        <v>21093</v>
      </c>
      <c r="AD11" s="125"/>
    </row>
    <row r="12" spans="1:30" ht="6" customHeight="1">
      <c r="A12" s="126"/>
      <c r="B12" s="127"/>
      <c r="C12" s="107"/>
      <c r="D12" s="287"/>
      <c r="E12" s="287"/>
      <c r="F12" s="107"/>
      <c r="G12" s="287"/>
      <c r="H12" s="287"/>
      <c r="I12" s="107"/>
      <c r="J12" s="287"/>
      <c r="K12" s="287"/>
      <c r="L12" s="287"/>
      <c r="M12" s="287"/>
      <c r="N12" s="128"/>
      <c r="O12" s="128"/>
      <c r="P12" s="107"/>
      <c r="Q12" s="107"/>
      <c r="R12" s="107"/>
      <c r="S12" s="107"/>
      <c r="T12" s="107"/>
      <c r="U12" s="107"/>
      <c r="V12" s="112"/>
      <c r="W12" s="107"/>
      <c r="X12" s="107"/>
      <c r="Y12" s="112"/>
      <c r="Z12" s="107"/>
      <c r="AA12" s="107"/>
      <c r="AB12" s="129"/>
      <c r="AC12" s="107"/>
      <c r="AD12" s="71"/>
    </row>
    <row r="13" spans="1:30" ht="15" customHeight="1">
      <c r="A13" s="98" t="s">
        <v>97</v>
      </c>
      <c r="B13" s="127" t="s">
        <v>173</v>
      </c>
      <c r="C13" s="107">
        <v>6521</v>
      </c>
      <c r="D13" s="287">
        <v>2365</v>
      </c>
      <c r="E13" s="223"/>
      <c r="F13" s="107">
        <v>275</v>
      </c>
      <c r="G13" s="287">
        <v>3263</v>
      </c>
      <c r="H13" s="223"/>
      <c r="I13" s="107">
        <v>618</v>
      </c>
      <c r="J13" s="287">
        <v>261</v>
      </c>
      <c r="K13" s="223"/>
      <c r="L13" s="287">
        <v>3021</v>
      </c>
      <c r="M13" s="223"/>
      <c r="N13" s="107">
        <v>1069</v>
      </c>
      <c r="O13" s="107">
        <v>208</v>
      </c>
      <c r="P13" s="107">
        <v>1550</v>
      </c>
      <c r="Q13" s="107">
        <v>194</v>
      </c>
      <c r="R13" s="107">
        <v>121</v>
      </c>
      <c r="S13" s="107">
        <v>0</v>
      </c>
      <c r="T13" s="107">
        <v>541</v>
      </c>
      <c r="U13" s="130">
        <v>46</v>
      </c>
      <c r="V13" s="112">
        <v>15.3</v>
      </c>
      <c r="W13" s="107">
        <v>722</v>
      </c>
      <c r="X13" s="130">
        <v>94.5</v>
      </c>
      <c r="Y13" s="112">
        <v>15.8</v>
      </c>
      <c r="Z13" s="107">
        <v>221</v>
      </c>
      <c r="AA13" s="130">
        <v>140.5</v>
      </c>
      <c r="AB13" s="129">
        <v>15.5</v>
      </c>
      <c r="AC13" s="107">
        <f>W13+Z13</f>
        <v>943</v>
      </c>
      <c r="AD13" s="71"/>
    </row>
    <row r="14" spans="1:30" ht="15" customHeight="1">
      <c r="A14" s="98"/>
      <c r="B14" s="127" t="s">
        <v>174</v>
      </c>
      <c r="C14" s="107">
        <v>7048</v>
      </c>
      <c r="D14" s="287">
        <v>3535</v>
      </c>
      <c r="E14" s="223"/>
      <c r="F14" s="107">
        <v>76</v>
      </c>
      <c r="G14" s="287">
        <v>2263</v>
      </c>
      <c r="H14" s="223"/>
      <c r="I14" s="107">
        <v>1174</v>
      </c>
      <c r="J14" s="287">
        <v>271</v>
      </c>
      <c r="K14" s="223"/>
      <c r="L14" s="287">
        <v>3494</v>
      </c>
      <c r="M14" s="223"/>
      <c r="N14" s="107">
        <v>1808</v>
      </c>
      <c r="O14" s="107">
        <v>20</v>
      </c>
      <c r="P14" s="107">
        <v>1032</v>
      </c>
      <c r="Q14" s="107">
        <v>634</v>
      </c>
      <c r="R14" s="107">
        <v>134</v>
      </c>
      <c r="S14" s="107">
        <v>0</v>
      </c>
      <c r="T14" s="107">
        <v>563</v>
      </c>
      <c r="U14" s="130">
        <v>59</v>
      </c>
      <c r="V14" s="112">
        <v>18.9</v>
      </c>
      <c r="W14" s="107">
        <v>706</v>
      </c>
      <c r="X14" s="130">
        <v>91</v>
      </c>
      <c r="Y14" s="112">
        <v>14.6</v>
      </c>
      <c r="Z14" s="107">
        <v>252</v>
      </c>
      <c r="AA14" s="130">
        <v>150</v>
      </c>
      <c r="AB14" s="129">
        <v>16.7</v>
      </c>
      <c r="AC14" s="107">
        <f aca="true" t="shared" si="0" ref="AC14:AC24">W14+Z14</f>
        <v>958</v>
      </c>
      <c r="AD14" s="71"/>
    </row>
    <row r="15" spans="1:30" ht="15" customHeight="1">
      <c r="A15" s="98"/>
      <c r="B15" s="127" t="s">
        <v>175</v>
      </c>
      <c r="C15" s="107">
        <v>8396</v>
      </c>
      <c r="D15" s="287">
        <v>2894</v>
      </c>
      <c r="E15" s="223"/>
      <c r="F15" s="107">
        <v>26</v>
      </c>
      <c r="G15" s="287">
        <v>2665</v>
      </c>
      <c r="H15" s="223"/>
      <c r="I15" s="107">
        <v>2811</v>
      </c>
      <c r="J15" s="287">
        <v>336</v>
      </c>
      <c r="K15" s="223"/>
      <c r="L15" s="287">
        <v>5619</v>
      </c>
      <c r="M15" s="223"/>
      <c r="N15" s="107">
        <v>1762</v>
      </c>
      <c r="O15" s="107">
        <v>14</v>
      </c>
      <c r="P15" s="107">
        <v>1348</v>
      </c>
      <c r="Q15" s="107">
        <v>2495</v>
      </c>
      <c r="R15" s="107">
        <v>225</v>
      </c>
      <c r="S15" s="107">
        <v>0</v>
      </c>
      <c r="T15" s="107">
        <v>1011</v>
      </c>
      <c r="U15" s="130">
        <v>108</v>
      </c>
      <c r="V15" s="112">
        <v>36</v>
      </c>
      <c r="W15" s="107">
        <v>769</v>
      </c>
      <c r="X15" s="130">
        <v>105</v>
      </c>
      <c r="Y15" s="112">
        <v>17.5</v>
      </c>
      <c r="Z15" s="107">
        <v>187</v>
      </c>
      <c r="AA15" s="130">
        <v>213</v>
      </c>
      <c r="AB15" s="129">
        <v>26.8</v>
      </c>
      <c r="AC15" s="107">
        <f t="shared" si="0"/>
        <v>956</v>
      </c>
      <c r="AD15" s="71"/>
    </row>
    <row r="16" spans="1:30" ht="15" customHeight="1">
      <c r="A16" s="98"/>
      <c r="B16" s="127" t="s">
        <v>176</v>
      </c>
      <c r="C16" s="107">
        <v>18209</v>
      </c>
      <c r="D16" s="287">
        <v>6749</v>
      </c>
      <c r="E16" s="223"/>
      <c r="F16" s="107">
        <v>472</v>
      </c>
      <c r="G16" s="287">
        <v>8403</v>
      </c>
      <c r="H16" s="223"/>
      <c r="I16" s="107">
        <v>2585</v>
      </c>
      <c r="J16" s="287">
        <v>700</v>
      </c>
      <c r="K16" s="223"/>
      <c r="L16" s="287">
        <v>5916</v>
      </c>
      <c r="M16" s="223"/>
      <c r="N16" s="107">
        <v>2439</v>
      </c>
      <c r="O16" s="107">
        <v>85</v>
      </c>
      <c r="P16" s="107">
        <v>1930</v>
      </c>
      <c r="Q16" s="107">
        <v>1462</v>
      </c>
      <c r="R16" s="107">
        <v>228</v>
      </c>
      <c r="S16" s="107">
        <v>0</v>
      </c>
      <c r="T16" s="107">
        <v>489</v>
      </c>
      <c r="U16" s="130">
        <v>274.5</v>
      </c>
      <c r="V16" s="112">
        <v>84.7</v>
      </c>
      <c r="W16" s="107">
        <v>513</v>
      </c>
      <c r="X16" s="130">
        <v>473</v>
      </c>
      <c r="Y16" s="112">
        <v>73</v>
      </c>
      <c r="Z16" s="107">
        <v>43</v>
      </c>
      <c r="AA16" s="130">
        <v>747.5</v>
      </c>
      <c r="AB16" s="129">
        <v>78.9</v>
      </c>
      <c r="AC16" s="107">
        <f t="shared" si="0"/>
        <v>556</v>
      </c>
      <c r="AD16" s="71"/>
    </row>
    <row r="17" spans="1:30" ht="15" customHeight="1">
      <c r="A17" s="98"/>
      <c r="B17" s="127" t="s">
        <v>177</v>
      </c>
      <c r="C17" s="107">
        <v>69183</v>
      </c>
      <c r="D17" s="287">
        <v>27250</v>
      </c>
      <c r="E17" s="223"/>
      <c r="F17" s="107">
        <v>2029</v>
      </c>
      <c r="G17" s="287">
        <v>34390</v>
      </c>
      <c r="H17" s="223"/>
      <c r="I17" s="107">
        <v>5514</v>
      </c>
      <c r="J17" s="287">
        <v>2471</v>
      </c>
      <c r="K17" s="223"/>
      <c r="L17" s="287">
        <v>13454</v>
      </c>
      <c r="M17" s="223"/>
      <c r="N17" s="107">
        <v>6269</v>
      </c>
      <c r="O17" s="107">
        <v>131</v>
      </c>
      <c r="P17" s="107">
        <v>5834</v>
      </c>
      <c r="Q17" s="107">
        <v>1220</v>
      </c>
      <c r="R17" s="107">
        <v>481</v>
      </c>
      <c r="S17" s="107">
        <v>0</v>
      </c>
      <c r="T17" s="107">
        <v>1131</v>
      </c>
      <c r="U17" s="130">
        <v>372</v>
      </c>
      <c r="V17" s="112">
        <v>100</v>
      </c>
      <c r="W17" s="107">
        <v>0</v>
      </c>
      <c r="X17" s="130">
        <v>744</v>
      </c>
      <c r="Y17" s="112">
        <v>100</v>
      </c>
      <c r="Z17" s="107">
        <v>0</v>
      </c>
      <c r="AA17" s="112">
        <v>1116</v>
      </c>
      <c r="AB17" s="129">
        <v>100</v>
      </c>
      <c r="AC17" s="107">
        <f t="shared" si="0"/>
        <v>0</v>
      </c>
      <c r="AD17" s="71"/>
    </row>
    <row r="18" spans="1:30" ht="15" customHeight="1">
      <c r="A18" s="98"/>
      <c r="B18" s="127" t="s">
        <v>178</v>
      </c>
      <c r="C18" s="107">
        <v>6627</v>
      </c>
      <c r="D18" s="287">
        <v>2903</v>
      </c>
      <c r="E18" s="223"/>
      <c r="F18" s="107">
        <v>76</v>
      </c>
      <c r="G18" s="287">
        <v>2920</v>
      </c>
      <c r="H18" s="223"/>
      <c r="I18" s="107">
        <v>728</v>
      </c>
      <c r="J18" s="287">
        <v>276</v>
      </c>
      <c r="K18" s="223"/>
      <c r="L18" s="287">
        <v>3193</v>
      </c>
      <c r="M18" s="223"/>
      <c r="N18" s="107">
        <v>1510</v>
      </c>
      <c r="O18" s="107">
        <v>30</v>
      </c>
      <c r="P18" s="107">
        <v>1366</v>
      </c>
      <c r="Q18" s="107">
        <v>287</v>
      </c>
      <c r="R18" s="107">
        <v>133</v>
      </c>
      <c r="S18" s="107">
        <v>0</v>
      </c>
      <c r="T18" s="107">
        <v>4964</v>
      </c>
      <c r="U18" s="130">
        <v>145</v>
      </c>
      <c r="V18" s="112">
        <v>50.4</v>
      </c>
      <c r="W18" s="107">
        <v>407</v>
      </c>
      <c r="X18" s="130">
        <v>115</v>
      </c>
      <c r="Y18" s="112">
        <v>20</v>
      </c>
      <c r="Z18" s="107">
        <v>216</v>
      </c>
      <c r="AA18" s="130">
        <v>260</v>
      </c>
      <c r="AB18" s="129">
        <v>35.2</v>
      </c>
      <c r="AC18" s="107">
        <f t="shared" si="0"/>
        <v>623</v>
      </c>
      <c r="AD18" s="71"/>
    </row>
    <row r="19" spans="1:30" ht="15" customHeight="1">
      <c r="A19" s="98"/>
      <c r="B19" s="127" t="s">
        <v>179</v>
      </c>
      <c r="C19" s="107">
        <v>8334</v>
      </c>
      <c r="D19" s="287">
        <v>2428</v>
      </c>
      <c r="E19" s="223"/>
      <c r="F19" s="107">
        <v>31</v>
      </c>
      <c r="G19" s="287">
        <v>5276</v>
      </c>
      <c r="H19" s="223"/>
      <c r="I19" s="107">
        <v>599</v>
      </c>
      <c r="J19" s="287">
        <v>309</v>
      </c>
      <c r="K19" s="223"/>
      <c r="L19" s="287">
        <v>4504</v>
      </c>
      <c r="M19" s="223"/>
      <c r="N19" s="107">
        <v>1207</v>
      </c>
      <c r="O19" s="107">
        <v>14</v>
      </c>
      <c r="P19" s="107">
        <v>3146</v>
      </c>
      <c r="Q19" s="107">
        <v>137</v>
      </c>
      <c r="R19" s="107">
        <v>167</v>
      </c>
      <c r="S19" s="107">
        <v>0</v>
      </c>
      <c r="T19" s="107">
        <v>710</v>
      </c>
      <c r="U19" s="130">
        <v>121</v>
      </c>
      <c r="V19" s="112">
        <v>37.4</v>
      </c>
      <c r="W19" s="107">
        <v>842</v>
      </c>
      <c r="X19" s="130">
        <v>110</v>
      </c>
      <c r="Y19" s="112">
        <v>17</v>
      </c>
      <c r="Z19" s="107">
        <v>259</v>
      </c>
      <c r="AA19" s="130">
        <v>231</v>
      </c>
      <c r="AB19" s="129">
        <v>27.2</v>
      </c>
      <c r="AC19" s="107">
        <f t="shared" si="0"/>
        <v>1101</v>
      </c>
      <c r="AD19" s="71"/>
    </row>
    <row r="20" spans="1:30" ht="15" customHeight="1">
      <c r="A20" s="98"/>
      <c r="B20" s="127" t="s">
        <v>180</v>
      </c>
      <c r="C20" s="107">
        <v>6277</v>
      </c>
      <c r="D20" s="287">
        <v>1924</v>
      </c>
      <c r="E20" s="223"/>
      <c r="F20" s="107">
        <v>249</v>
      </c>
      <c r="G20" s="287">
        <v>3604</v>
      </c>
      <c r="H20" s="223"/>
      <c r="I20" s="107">
        <v>500</v>
      </c>
      <c r="J20" s="287">
        <v>285</v>
      </c>
      <c r="K20" s="223"/>
      <c r="L20" s="287">
        <v>3237</v>
      </c>
      <c r="M20" s="223"/>
      <c r="N20" s="107">
        <v>972</v>
      </c>
      <c r="O20" s="107">
        <v>218</v>
      </c>
      <c r="P20" s="107">
        <v>1889</v>
      </c>
      <c r="Q20" s="107">
        <v>158</v>
      </c>
      <c r="R20" s="107">
        <v>147</v>
      </c>
      <c r="S20" s="107">
        <v>0</v>
      </c>
      <c r="T20" s="107">
        <v>847</v>
      </c>
      <c r="U20" s="130">
        <v>114.5</v>
      </c>
      <c r="V20" s="112">
        <v>43.4</v>
      </c>
      <c r="W20" s="107">
        <v>1047</v>
      </c>
      <c r="X20" s="130">
        <v>91</v>
      </c>
      <c r="Y20" s="112">
        <v>17.2</v>
      </c>
      <c r="Z20" s="107">
        <v>177</v>
      </c>
      <c r="AA20" s="130">
        <v>205.5</v>
      </c>
      <c r="AB20" s="129">
        <v>30</v>
      </c>
      <c r="AC20" s="107">
        <f t="shared" si="0"/>
        <v>1224</v>
      </c>
      <c r="AD20" s="71"/>
    </row>
    <row r="21" spans="1:30" ht="15" customHeight="1">
      <c r="A21" s="98"/>
      <c r="B21" s="127" t="s">
        <v>181</v>
      </c>
      <c r="C21" s="107">
        <v>6805</v>
      </c>
      <c r="D21" s="287">
        <v>3220</v>
      </c>
      <c r="E21" s="223"/>
      <c r="F21" s="107">
        <v>111</v>
      </c>
      <c r="G21" s="287">
        <v>2903</v>
      </c>
      <c r="H21" s="223"/>
      <c r="I21" s="107">
        <v>571</v>
      </c>
      <c r="J21" s="287">
        <v>309</v>
      </c>
      <c r="K21" s="223"/>
      <c r="L21" s="287">
        <v>4086</v>
      </c>
      <c r="M21" s="223"/>
      <c r="N21" s="107">
        <v>2211</v>
      </c>
      <c r="O21" s="107">
        <v>77</v>
      </c>
      <c r="P21" s="107">
        <v>1533</v>
      </c>
      <c r="Q21" s="107">
        <v>265</v>
      </c>
      <c r="R21" s="107">
        <v>186</v>
      </c>
      <c r="S21" s="107">
        <v>0</v>
      </c>
      <c r="T21" s="107">
        <v>30548</v>
      </c>
      <c r="U21" s="130">
        <v>45.5</v>
      </c>
      <c r="V21" s="112">
        <v>17.2</v>
      </c>
      <c r="W21" s="107">
        <v>3759</v>
      </c>
      <c r="X21" s="130">
        <v>103</v>
      </c>
      <c r="Y21" s="112">
        <v>19.5</v>
      </c>
      <c r="Z21" s="107">
        <v>2425</v>
      </c>
      <c r="AA21" s="130">
        <v>148.5</v>
      </c>
      <c r="AB21" s="129">
        <v>18.4</v>
      </c>
      <c r="AC21" s="107">
        <f t="shared" si="0"/>
        <v>6184</v>
      </c>
      <c r="AD21" s="71"/>
    </row>
    <row r="22" spans="1:30" ht="15" customHeight="1">
      <c r="A22" s="98" t="s">
        <v>182</v>
      </c>
      <c r="B22" s="127" t="s">
        <v>183</v>
      </c>
      <c r="C22" s="107">
        <v>5944</v>
      </c>
      <c r="D22" s="287">
        <v>2563</v>
      </c>
      <c r="E22" s="223"/>
      <c r="F22" s="107">
        <v>46</v>
      </c>
      <c r="G22" s="287">
        <v>2399</v>
      </c>
      <c r="H22" s="223"/>
      <c r="I22" s="107">
        <v>936</v>
      </c>
      <c r="J22" s="287">
        <v>248</v>
      </c>
      <c r="K22" s="223"/>
      <c r="L22" s="287">
        <v>2464</v>
      </c>
      <c r="M22" s="223"/>
      <c r="N22" s="107">
        <v>1171</v>
      </c>
      <c r="O22" s="107">
        <v>22</v>
      </c>
      <c r="P22" s="107">
        <v>952</v>
      </c>
      <c r="Q22" s="107">
        <v>319</v>
      </c>
      <c r="R22" s="107">
        <v>103</v>
      </c>
      <c r="S22" s="107">
        <v>0</v>
      </c>
      <c r="T22" s="107">
        <v>1477</v>
      </c>
      <c r="U22" s="130">
        <v>66</v>
      </c>
      <c r="V22" s="112">
        <v>22.9</v>
      </c>
      <c r="W22" s="107">
        <v>829</v>
      </c>
      <c r="X22" s="130">
        <v>227</v>
      </c>
      <c r="Y22" s="112">
        <v>39.4</v>
      </c>
      <c r="Z22" s="107">
        <v>1508</v>
      </c>
      <c r="AA22" s="130">
        <v>293</v>
      </c>
      <c r="AB22" s="129">
        <v>31.2</v>
      </c>
      <c r="AC22" s="107">
        <f t="shared" si="0"/>
        <v>2337</v>
      </c>
      <c r="AD22" s="71"/>
    </row>
    <row r="23" spans="1:30" ht="15" customHeight="1">
      <c r="A23" s="126"/>
      <c r="B23" s="127" t="s">
        <v>184</v>
      </c>
      <c r="C23" s="107">
        <v>5970</v>
      </c>
      <c r="D23" s="287">
        <v>2421</v>
      </c>
      <c r="E23" s="223"/>
      <c r="F23" s="107">
        <v>48</v>
      </c>
      <c r="G23" s="287">
        <v>2399</v>
      </c>
      <c r="H23" s="223"/>
      <c r="I23" s="107">
        <v>1102</v>
      </c>
      <c r="J23" s="287">
        <v>260</v>
      </c>
      <c r="K23" s="223"/>
      <c r="L23" s="287">
        <v>2982</v>
      </c>
      <c r="M23" s="223"/>
      <c r="N23" s="107">
        <v>1173</v>
      </c>
      <c r="O23" s="107">
        <v>34</v>
      </c>
      <c r="P23" s="107">
        <v>1362</v>
      </c>
      <c r="Q23" s="107">
        <v>413</v>
      </c>
      <c r="R23" s="107">
        <v>130</v>
      </c>
      <c r="S23" s="107">
        <v>0</v>
      </c>
      <c r="T23" s="107">
        <v>3130</v>
      </c>
      <c r="U23" s="130">
        <v>104</v>
      </c>
      <c r="V23" s="112">
        <v>37.7</v>
      </c>
      <c r="W23" s="107">
        <v>1011</v>
      </c>
      <c r="X23" s="130">
        <v>135</v>
      </c>
      <c r="Y23" s="112">
        <v>24.5</v>
      </c>
      <c r="Z23" s="107">
        <v>742</v>
      </c>
      <c r="AA23" s="130">
        <v>239</v>
      </c>
      <c r="AB23" s="129">
        <v>31.1</v>
      </c>
      <c r="AC23" s="107">
        <f t="shared" si="0"/>
        <v>1753</v>
      </c>
      <c r="AD23" s="71"/>
    </row>
    <row r="24" spans="1:30" ht="15" customHeight="1">
      <c r="A24" s="40"/>
      <c r="B24" s="127" t="s">
        <v>185</v>
      </c>
      <c r="C24" s="107">
        <v>8825</v>
      </c>
      <c r="D24" s="287">
        <v>3675</v>
      </c>
      <c r="E24" s="223"/>
      <c r="F24" s="107">
        <v>113</v>
      </c>
      <c r="G24" s="287">
        <v>3636</v>
      </c>
      <c r="H24" s="223"/>
      <c r="I24" s="107">
        <v>1401</v>
      </c>
      <c r="J24" s="287">
        <v>339</v>
      </c>
      <c r="K24" s="223"/>
      <c r="L24" s="287">
        <v>3933</v>
      </c>
      <c r="M24" s="223"/>
      <c r="N24" s="107">
        <v>1682</v>
      </c>
      <c r="O24" s="107">
        <v>59</v>
      </c>
      <c r="P24" s="107">
        <v>1664</v>
      </c>
      <c r="Q24" s="107">
        <v>528</v>
      </c>
      <c r="R24" s="107">
        <v>151</v>
      </c>
      <c r="S24" s="107">
        <v>0</v>
      </c>
      <c r="T24" s="107">
        <v>4286</v>
      </c>
      <c r="U24" s="130">
        <v>300</v>
      </c>
      <c r="V24" s="112">
        <v>96.2</v>
      </c>
      <c r="W24" s="107">
        <v>3739</v>
      </c>
      <c r="X24" s="130">
        <v>259</v>
      </c>
      <c r="Y24" s="112">
        <v>41.5</v>
      </c>
      <c r="Z24" s="107">
        <v>719</v>
      </c>
      <c r="AA24" s="130">
        <v>559</v>
      </c>
      <c r="AB24" s="129">
        <v>68.9</v>
      </c>
      <c r="AC24" s="107">
        <f t="shared" si="0"/>
        <v>4458</v>
      </c>
      <c r="AD24" s="71"/>
    </row>
    <row r="25" spans="1:30" ht="6" customHeight="1" thickBot="1">
      <c r="A25" s="47"/>
      <c r="B25" s="48"/>
      <c r="C25" s="131"/>
      <c r="D25" s="293"/>
      <c r="E25" s="293"/>
      <c r="F25" s="133"/>
      <c r="G25" s="293"/>
      <c r="H25" s="293"/>
      <c r="I25" s="132"/>
      <c r="J25" s="293"/>
      <c r="K25" s="293"/>
      <c r="L25" s="293"/>
      <c r="M25" s="293"/>
      <c r="N25" s="132"/>
      <c r="O25" s="132"/>
      <c r="P25" s="132"/>
      <c r="Q25" s="132"/>
      <c r="R25" s="132"/>
      <c r="S25" s="132"/>
      <c r="T25" s="132"/>
      <c r="U25" s="132"/>
      <c r="V25" s="132"/>
      <c r="W25" s="133"/>
      <c r="X25" s="133"/>
      <c r="Y25" s="132"/>
      <c r="Z25" s="132"/>
      <c r="AA25" s="132"/>
      <c r="AB25" s="132"/>
      <c r="AC25" s="132"/>
      <c r="AD25" s="71"/>
    </row>
    <row r="26" spans="1:29" ht="18" customHeight="1">
      <c r="A26" s="134" t="s">
        <v>186</v>
      </c>
      <c r="B26" s="21"/>
      <c r="C26" s="98"/>
      <c r="D26" s="98"/>
      <c r="E26" s="98"/>
      <c r="F26" s="98"/>
      <c r="G26" s="98"/>
      <c r="H26" s="98"/>
      <c r="I26" s="98"/>
      <c r="J26" s="98"/>
      <c r="K26" s="98"/>
      <c r="L26" s="98"/>
      <c r="M26" s="98"/>
      <c r="N26" s="98"/>
      <c r="O26" s="98"/>
      <c r="P26" s="135"/>
      <c r="Q26" s="135" t="s">
        <v>187</v>
      </c>
      <c r="R26" s="98"/>
      <c r="S26" s="98"/>
      <c r="T26" s="98"/>
      <c r="U26" s="98"/>
      <c r="V26" s="98"/>
      <c r="W26" s="98"/>
      <c r="X26" s="98"/>
      <c r="Y26" s="98"/>
      <c r="Z26" s="98"/>
      <c r="AA26" s="98"/>
      <c r="AB26" s="98"/>
      <c r="AC26" s="98"/>
    </row>
    <row r="27" spans="1:29" ht="12" customHeight="1">
      <c r="A27" s="136" t="s">
        <v>188</v>
      </c>
      <c r="B27" s="21"/>
      <c r="C27" s="98"/>
      <c r="D27" s="98"/>
      <c r="E27" s="98"/>
      <c r="F27" s="98"/>
      <c r="G27" s="98"/>
      <c r="H27" s="98"/>
      <c r="I27" s="98"/>
      <c r="J27" s="98"/>
      <c r="K27" s="98"/>
      <c r="L27" s="98"/>
      <c r="M27" s="98"/>
      <c r="N27" s="98"/>
      <c r="O27" s="98"/>
      <c r="P27" s="137"/>
      <c r="Q27" s="137" t="s">
        <v>189</v>
      </c>
      <c r="R27" s="98"/>
      <c r="S27" s="98"/>
      <c r="T27" s="98"/>
      <c r="U27" s="98"/>
      <c r="V27" s="98"/>
      <c r="W27" s="98"/>
      <c r="X27" s="98"/>
      <c r="Y27" s="98"/>
      <c r="Z27" s="98"/>
      <c r="AA27" s="98"/>
      <c r="AB27" s="98"/>
      <c r="AC27" s="98"/>
    </row>
    <row r="28" spans="1:29" ht="12" customHeight="1">
      <c r="A28" s="135" t="s">
        <v>190</v>
      </c>
      <c r="B28" s="21"/>
      <c r="C28" s="98"/>
      <c r="D28" s="98"/>
      <c r="E28" s="98"/>
      <c r="F28" s="98"/>
      <c r="G28" s="98"/>
      <c r="H28" s="98"/>
      <c r="I28" s="98"/>
      <c r="J28" s="98"/>
      <c r="K28" s="98"/>
      <c r="L28" s="98"/>
      <c r="M28" s="98"/>
      <c r="N28" s="98"/>
      <c r="O28" s="98"/>
      <c r="P28" s="137"/>
      <c r="Q28" s="137" t="s">
        <v>191</v>
      </c>
      <c r="R28" s="137"/>
      <c r="S28" s="137"/>
      <c r="T28" s="137"/>
      <c r="U28" s="137"/>
      <c r="V28" s="137"/>
      <c r="W28" s="137"/>
      <c r="X28" s="137"/>
      <c r="Y28" s="137"/>
      <c r="Z28" s="137"/>
      <c r="AA28" s="137"/>
      <c r="AB28" s="98"/>
      <c r="AC28" s="98"/>
    </row>
    <row r="29" spans="1:27" ht="12" customHeight="1">
      <c r="A29" s="2" t="s">
        <v>192</v>
      </c>
      <c r="P29" s="138"/>
      <c r="Q29" s="137" t="s">
        <v>193</v>
      </c>
      <c r="R29" s="98"/>
      <c r="S29" s="98"/>
      <c r="T29" s="98"/>
      <c r="U29" s="98"/>
      <c r="V29" s="98"/>
      <c r="W29" s="98"/>
      <c r="X29" s="98"/>
      <c r="Y29" s="98"/>
      <c r="Z29" s="98"/>
      <c r="AA29" s="98"/>
    </row>
    <row r="30" spans="16:17" ht="13.5">
      <c r="P30" s="138"/>
      <c r="Q30" s="139" t="s">
        <v>194</v>
      </c>
    </row>
  </sheetData>
  <mergeCells count="96">
    <mergeCell ref="D25:E25"/>
    <mergeCell ref="G25:H25"/>
    <mergeCell ref="J25:K25"/>
    <mergeCell ref="L25:M25"/>
    <mergeCell ref="D24:E24"/>
    <mergeCell ref="G24:H24"/>
    <mergeCell ref="J24:K24"/>
    <mergeCell ref="L24:M24"/>
    <mergeCell ref="D23:E23"/>
    <mergeCell ref="G23:H23"/>
    <mergeCell ref="J23:K23"/>
    <mergeCell ref="L23:M23"/>
    <mergeCell ref="D22:E22"/>
    <mergeCell ref="G22:H22"/>
    <mergeCell ref="J22:K22"/>
    <mergeCell ref="L22:M22"/>
    <mergeCell ref="D21:E21"/>
    <mergeCell ref="G21:H21"/>
    <mergeCell ref="J21:K21"/>
    <mergeCell ref="L21:M21"/>
    <mergeCell ref="D20:E20"/>
    <mergeCell ref="G20:H20"/>
    <mergeCell ref="J20:K20"/>
    <mergeCell ref="L20:M20"/>
    <mergeCell ref="D19:E19"/>
    <mergeCell ref="G19:H19"/>
    <mergeCell ref="J19:K19"/>
    <mergeCell ref="L19:M19"/>
    <mergeCell ref="D18:E18"/>
    <mergeCell ref="G18:H18"/>
    <mergeCell ref="J18:K18"/>
    <mergeCell ref="L18:M18"/>
    <mergeCell ref="D17:E17"/>
    <mergeCell ref="G17:H17"/>
    <mergeCell ref="J17:K17"/>
    <mergeCell ref="L17:M17"/>
    <mergeCell ref="D16:E16"/>
    <mergeCell ref="G16:H16"/>
    <mergeCell ref="J16:K16"/>
    <mergeCell ref="L16:M16"/>
    <mergeCell ref="D15:E15"/>
    <mergeCell ref="G15:H15"/>
    <mergeCell ref="J15:K15"/>
    <mergeCell ref="L15:M15"/>
    <mergeCell ref="D14:E14"/>
    <mergeCell ref="G14:H14"/>
    <mergeCell ref="J14:K14"/>
    <mergeCell ref="L14:M14"/>
    <mergeCell ref="D13:E13"/>
    <mergeCell ref="G13:H13"/>
    <mergeCell ref="J13:K13"/>
    <mergeCell ref="L13:M13"/>
    <mergeCell ref="L11:M11"/>
    <mergeCell ref="D12:E12"/>
    <mergeCell ref="G12:H12"/>
    <mergeCell ref="J12:K12"/>
    <mergeCell ref="L12:M12"/>
    <mergeCell ref="A11:B11"/>
    <mergeCell ref="D11:E11"/>
    <mergeCell ref="G11:H11"/>
    <mergeCell ref="J11:K11"/>
    <mergeCell ref="L9:M9"/>
    <mergeCell ref="A10:B10"/>
    <mergeCell ref="D10:E10"/>
    <mergeCell ref="G10:H10"/>
    <mergeCell ref="J10:K10"/>
    <mergeCell ref="L10:M10"/>
    <mergeCell ref="A9:B9"/>
    <mergeCell ref="D9:E9"/>
    <mergeCell ref="G9:H9"/>
    <mergeCell ref="J9:K9"/>
    <mergeCell ref="L7:M7"/>
    <mergeCell ref="A8:B8"/>
    <mergeCell ref="D8:E8"/>
    <mergeCell ref="G8:H8"/>
    <mergeCell ref="J8:K8"/>
    <mergeCell ref="L8:M8"/>
    <mergeCell ref="A7:B7"/>
    <mergeCell ref="D7:E7"/>
    <mergeCell ref="G7:H7"/>
    <mergeCell ref="J7:K7"/>
    <mergeCell ref="D6:E6"/>
    <mergeCell ref="G6:H6"/>
    <mergeCell ref="J6:K6"/>
    <mergeCell ref="L6:M6"/>
    <mergeCell ref="U4:W4"/>
    <mergeCell ref="X4:Z4"/>
    <mergeCell ref="AA4:AC4"/>
    <mergeCell ref="D5:E5"/>
    <mergeCell ref="G5:H5"/>
    <mergeCell ref="J5:K5"/>
    <mergeCell ref="L5:M5"/>
    <mergeCell ref="A2:O2"/>
    <mergeCell ref="A4:B5"/>
    <mergeCell ref="C4:K4"/>
    <mergeCell ref="L4:S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25"/>
  <sheetViews>
    <sheetView workbookViewId="0" topLeftCell="A1">
      <selection activeCell="A1" sqref="A1"/>
    </sheetView>
  </sheetViews>
  <sheetFormatPr defaultColWidth="9.00390625" defaultRowHeight="13.5"/>
  <cols>
    <col min="1" max="1" width="6.25390625" style="1" customWidth="1"/>
    <col min="2" max="2" width="8.375" style="1" customWidth="1"/>
    <col min="3" max="3" width="12.375" style="1" customWidth="1"/>
    <col min="4" max="4" width="4.625" style="2" customWidth="1"/>
    <col min="5" max="5" width="12.375" style="2" customWidth="1"/>
    <col min="6" max="6" width="4.625" style="2" customWidth="1"/>
    <col min="7" max="7" width="12.375" style="2" customWidth="1"/>
    <col min="8" max="8" width="4.625" style="2" customWidth="1"/>
    <col min="9" max="9" width="4.25390625" style="2" customWidth="1"/>
    <col min="10" max="10" width="4.75390625" style="2" customWidth="1"/>
    <col min="11" max="11" width="2.875" style="2" customWidth="1"/>
    <col min="12" max="12" width="11.375" style="2" customWidth="1"/>
  </cols>
  <sheetData>
    <row r="1" spans="1:12" ht="24" customHeight="1">
      <c r="A1" s="3"/>
      <c r="B1" s="3"/>
      <c r="C1" s="3"/>
      <c r="D1" s="4"/>
      <c r="E1" s="4"/>
      <c r="F1" s="4"/>
      <c r="G1" s="4"/>
      <c r="H1" s="4"/>
      <c r="I1" s="4"/>
      <c r="J1" s="4"/>
      <c r="K1" s="4"/>
      <c r="L1" s="29"/>
    </row>
    <row r="2" spans="1:12" ht="36" customHeight="1">
      <c r="A2" s="258" t="s">
        <v>195</v>
      </c>
      <c r="B2" s="258"/>
      <c r="C2" s="258"/>
      <c r="D2" s="258"/>
      <c r="E2" s="258"/>
      <c r="F2" s="258"/>
      <c r="G2" s="258"/>
      <c r="H2" s="258"/>
      <c r="I2" s="258"/>
      <c r="J2" s="258"/>
      <c r="K2" s="258"/>
      <c r="L2" s="258"/>
    </row>
    <row r="3" spans="1:12" ht="16.5" customHeight="1" thickBot="1">
      <c r="A3" s="3"/>
      <c r="B3" s="3"/>
      <c r="C3" s="3"/>
      <c r="D3" s="3"/>
      <c r="E3" s="3"/>
      <c r="F3" s="3"/>
      <c r="G3" s="3"/>
      <c r="H3" s="3"/>
      <c r="I3" s="3"/>
      <c r="J3" s="3"/>
      <c r="K3" s="3"/>
      <c r="L3" s="50" t="s">
        <v>196</v>
      </c>
    </row>
    <row r="4" spans="1:12" ht="15" customHeight="1">
      <c r="A4" s="238" t="s">
        <v>197</v>
      </c>
      <c r="B4" s="239"/>
      <c r="C4" s="295" t="s">
        <v>198</v>
      </c>
      <c r="D4" s="295"/>
      <c r="E4" s="273" t="s">
        <v>199</v>
      </c>
      <c r="F4" s="273"/>
      <c r="G4" s="273" t="s">
        <v>200</v>
      </c>
      <c r="H4" s="273"/>
      <c r="I4" s="168" t="s">
        <v>201</v>
      </c>
      <c r="J4" s="168"/>
      <c r="K4" s="168"/>
      <c r="L4" s="277"/>
    </row>
    <row r="5" spans="1:12" ht="18" customHeight="1">
      <c r="A5" s="240"/>
      <c r="B5" s="241"/>
      <c r="C5" s="296"/>
      <c r="D5" s="296"/>
      <c r="E5" s="274"/>
      <c r="F5" s="274"/>
      <c r="G5" s="274"/>
      <c r="H5" s="274"/>
      <c r="I5" s="171" t="s">
        <v>202</v>
      </c>
      <c r="J5" s="172"/>
      <c r="K5" s="172"/>
      <c r="L5" s="172"/>
    </row>
    <row r="6" spans="1:12" ht="6" customHeight="1">
      <c r="A6" s="299"/>
      <c r="B6" s="300"/>
      <c r="C6" s="297"/>
      <c r="D6" s="294"/>
      <c r="E6" s="294"/>
      <c r="F6" s="294"/>
      <c r="G6" s="294"/>
      <c r="H6" s="294"/>
      <c r="I6" s="294"/>
      <c r="J6" s="294"/>
      <c r="K6" s="294"/>
      <c r="L6" s="294"/>
    </row>
    <row r="7" spans="1:12" ht="18" customHeight="1">
      <c r="A7" s="116" t="s">
        <v>93</v>
      </c>
      <c r="B7" s="117"/>
      <c r="C7" s="297">
        <v>400408</v>
      </c>
      <c r="D7" s="294"/>
      <c r="E7" s="294">
        <v>214578</v>
      </c>
      <c r="F7" s="294"/>
      <c r="G7" s="294">
        <v>172215</v>
      </c>
      <c r="H7" s="294"/>
      <c r="I7" s="298">
        <v>13615</v>
      </c>
      <c r="J7" s="298"/>
      <c r="K7" s="298"/>
      <c r="L7" s="298"/>
    </row>
    <row r="8" spans="1:12" s="42" customFormat="1" ht="18" customHeight="1">
      <c r="A8" s="116" t="s">
        <v>94</v>
      </c>
      <c r="B8" s="117"/>
      <c r="C8" s="297">
        <v>387432</v>
      </c>
      <c r="D8" s="294"/>
      <c r="E8" s="294">
        <v>219624</v>
      </c>
      <c r="F8" s="294"/>
      <c r="G8" s="294">
        <v>152872</v>
      </c>
      <c r="H8" s="294"/>
      <c r="I8" s="298">
        <v>14936</v>
      </c>
      <c r="J8" s="298"/>
      <c r="K8" s="298"/>
      <c r="L8" s="298"/>
    </row>
    <row r="9" spans="1:12" s="42" customFormat="1" ht="18" customHeight="1">
      <c r="A9" s="116" t="s">
        <v>67</v>
      </c>
      <c r="B9" s="117"/>
      <c r="C9" s="297">
        <v>361147</v>
      </c>
      <c r="D9" s="294"/>
      <c r="E9" s="294">
        <v>208764</v>
      </c>
      <c r="F9" s="294"/>
      <c r="G9" s="294">
        <v>139523</v>
      </c>
      <c r="H9" s="294"/>
      <c r="I9" s="298">
        <v>12860</v>
      </c>
      <c r="J9" s="298"/>
      <c r="K9" s="298"/>
      <c r="L9" s="298"/>
    </row>
    <row r="10" spans="1:12" s="42" customFormat="1" ht="18" customHeight="1">
      <c r="A10" s="116" t="s">
        <v>95</v>
      </c>
      <c r="B10" s="117"/>
      <c r="C10" s="297">
        <v>454028</v>
      </c>
      <c r="D10" s="294"/>
      <c r="E10" s="294">
        <v>278213</v>
      </c>
      <c r="F10" s="294"/>
      <c r="G10" s="294">
        <v>161512</v>
      </c>
      <c r="H10" s="294"/>
      <c r="I10" s="298">
        <v>14303</v>
      </c>
      <c r="J10" s="298"/>
      <c r="K10" s="298"/>
      <c r="L10" s="298"/>
    </row>
    <row r="11" spans="1:12" s="45" customFormat="1" ht="18" customHeight="1">
      <c r="A11" s="244" t="s">
        <v>97</v>
      </c>
      <c r="B11" s="121"/>
      <c r="C11" s="301">
        <v>346420</v>
      </c>
      <c r="D11" s="302"/>
      <c r="E11" s="302">
        <v>187389</v>
      </c>
      <c r="F11" s="302"/>
      <c r="G11" s="302">
        <v>144650</v>
      </c>
      <c r="H11" s="302"/>
      <c r="I11" s="303">
        <v>14381</v>
      </c>
      <c r="J11" s="303"/>
      <c r="K11" s="303"/>
      <c r="L11" s="303"/>
    </row>
    <row r="12" spans="1:12" ht="18" customHeight="1">
      <c r="A12" s="50" t="s">
        <v>97</v>
      </c>
      <c r="B12" s="145" t="s">
        <v>173</v>
      </c>
      <c r="C12" s="297">
        <v>42799</v>
      </c>
      <c r="D12" s="294"/>
      <c r="E12" s="294">
        <v>25488</v>
      </c>
      <c r="F12" s="294"/>
      <c r="G12" s="294">
        <v>16198</v>
      </c>
      <c r="H12" s="294"/>
      <c r="I12" s="298">
        <v>1113</v>
      </c>
      <c r="J12" s="298"/>
      <c r="K12" s="298"/>
      <c r="L12" s="298"/>
    </row>
    <row r="13" spans="1:12" ht="18" customHeight="1">
      <c r="A13" s="50"/>
      <c r="B13" s="145" t="s">
        <v>174</v>
      </c>
      <c r="C13" s="297">
        <v>63925</v>
      </c>
      <c r="D13" s="294"/>
      <c r="E13" s="294">
        <v>31908</v>
      </c>
      <c r="F13" s="294"/>
      <c r="G13" s="294">
        <v>27478</v>
      </c>
      <c r="H13" s="294"/>
      <c r="I13" s="298">
        <v>4539</v>
      </c>
      <c r="J13" s="298"/>
      <c r="K13" s="298"/>
      <c r="L13" s="298"/>
    </row>
    <row r="14" spans="1:12" ht="18" customHeight="1">
      <c r="A14" s="50"/>
      <c r="B14" s="145" t="s">
        <v>203</v>
      </c>
      <c r="C14" s="297">
        <v>15730</v>
      </c>
      <c r="D14" s="294"/>
      <c r="E14" s="294">
        <v>9331</v>
      </c>
      <c r="F14" s="294"/>
      <c r="G14" s="294">
        <v>5667</v>
      </c>
      <c r="H14" s="294"/>
      <c r="I14" s="298">
        <v>732</v>
      </c>
      <c r="J14" s="298"/>
      <c r="K14" s="298"/>
      <c r="L14" s="298"/>
    </row>
    <row r="15" spans="1:12" ht="18" customHeight="1">
      <c r="A15" s="50"/>
      <c r="B15" s="145" t="s">
        <v>204</v>
      </c>
      <c r="C15" s="297">
        <v>12052</v>
      </c>
      <c r="D15" s="294"/>
      <c r="E15" s="294">
        <v>6690</v>
      </c>
      <c r="F15" s="294"/>
      <c r="G15" s="294">
        <v>5050</v>
      </c>
      <c r="H15" s="294"/>
      <c r="I15" s="298">
        <v>312</v>
      </c>
      <c r="J15" s="298"/>
      <c r="K15" s="298"/>
      <c r="L15" s="298"/>
    </row>
    <row r="16" spans="1:12" ht="18" customHeight="1">
      <c r="A16" s="50"/>
      <c r="B16" s="145" t="s">
        <v>205</v>
      </c>
      <c r="C16" s="297">
        <v>30041</v>
      </c>
      <c r="D16" s="294"/>
      <c r="E16" s="294">
        <v>15637</v>
      </c>
      <c r="F16" s="294"/>
      <c r="G16" s="294">
        <v>13691</v>
      </c>
      <c r="H16" s="294"/>
      <c r="I16" s="298">
        <v>713</v>
      </c>
      <c r="J16" s="298"/>
      <c r="K16" s="298"/>
      <c r="L16" s="298"/>
    </row>
    <row r="17" spans="1:12" ht="18" customHeight="1">
      <c r="A17" s="50"/>
      <c r="B17" s="145" t="s">
        <v>206</v>
      </c>
      <c r="C17" s="297">
        <v>22011</v>
      </c>
      <c r="D17" s="294"/>
      <c r="E17" s="294">
        <v>11033</v>
      </c>
      <c r="F17" s="294"/>
      <c r="G17" s="294">
        <v>9387</v>
      </c>
      <c r="H17" s="294"/>
      <c r="I17" s="298">
        <v>1591</v>
      </c>
      <c r="J17" s="298"/>
      <c r="K17" s="298"/>
      <c r="L17" s="298"/>
    </row>
    <row r="18" spans="1:12" ht="18" customHeight="1">
      <c r="A18" s="50"/>
      <c r="B18" s="145" t="s">
        <v>179</v>
      </c>
      <c r="C18" s="297">
        <v>35943</v>
      </c>
      <c r="D18" s="294"/>
      <c r="E18" s="294">
        <v>17666</v>
      </c>
      <c r="F18" s="294"/>
      <c r="G18" s="294">
        <v>16845</v>
      </c>
      <c r="H18" s="294"/>
      <c r="I18" s="298">
        <v>1432</v>
      </c>
      <c r="J18" s="298"/>
      <c r="K18" s="298"/>
      <c r="L18" s="298"/>
    </row>
    <row r="19" spans="1:12" ht="18" customHeight="1">
      <c r="A19" s="50"/>
      <c r="B19" s="145" t="s">
        <v>207</v>
      </c>
      <c r="C19" s="297">
        <v>32095</v>
      </c>
      <c r="D19" s="294"/>
      <c r="E19" s="294">
        <v>17074</v>
      </c>
      <c r="F19" s="294"/>
      <c r="G19" s="294">
        <v>14066</v>
      </c>
      <c r="H19" s="294"/>
      <c r="I19" s="298">
        <v>955</v>
      </c>
      <c r="J19" s="298"/>
      <c r="K19" s="298"/>
      <c r="L19" s="298"/>
    </row>
    <row r="20" spans="1:12" ht="18" customHeight="1">
      <c r="A20" s="50"/>
      <c r="B20" s="145" t="s">
        <v>208</v>
      </c>
      <c r="C20" s="297">
        <v>13919</v>
      </c>
      <c r="D20" s="294"/>
      <c r="E20" s="294">
        <v>7888</v>
      </c>
      <c r="F20" s="294"/>
      <c r="G20" s="294">
        <v>5283</v>
      </c>
      <c r="H20" s="294"/>
      <c r="I20" s="298">
        <v>748</v>
      </c>
      <c r="J20" s="298"/>
      <c r="K20" s="298"/>
      <c r="L20" s="298"/>
    </row>
    <row r="21" spans="1:12" ht="18" customHeight="1">
      <c r="A21" s="50" t="s">
        <v>182</v>
      </c>
      <c r="B21" s="145" t="s">
        <v>183</v>
      </c>
      <c r="C21" s="297">
        <v>18905</v>
      </c>
      <c r="D21" s="294"/>
      <c r="E21" s="294">
        <v>11132</v>
      </c>
      <c r="F21" s="294"/>
      <c r="G21" s="294">
        <v>7354</v>
      </c>
      <c r="H21" s="294"/>
      <c r="I21" s="298">
        <v>419</v>
      </c>
      <c r="J21" s="298"/>
      <c r="K21" s="298"/>
      <c r="L21" s="298"/>
    </row>
    <row r="22" spans="1:12" ht="18" customHeight="1">
      <c r="A22" s="50"/>
      <c r="B22" s="145" t="s">
        <v>184</v>
      </c>
      <c r="C22" s="297">
        <v>20936</v>
      </c>
      <c r="D22" s="294"/>
      <c r="E22" s="294">
        <v>12684</v>
      </c>
      <c r="F22" s="294"/>
      <c r="G22" s="294">
        <v>7642</v>
      </c>
      <c r="H22" s="294"/>
      <c r="I22" s="298">
        <v>610</v>
      </c>
      <c r="J22" s="298"/>
      <c r="K22" s="298"/>
      <c r="L22" s="298"/>
    </row>
    <row r="23" spans="1:12" ht="18" customHeight="1">
      <c r="A23" s="50"/>
      <c r="B23" s="145" t="s">
        <v>209</v>
      </c>
      <c r="C23" s="297">
        <v>38064</v>
      </c>
      <c r="D23" s="294"/>
      <c r="E23" s="294">
        <v>20858</v>
      </c>
      <c r="F23" s="294"/>
      <c r="G23" s="294">
        <v>15989</v>
      </c>
      <c r="H23" s="294"/>
      <c r="I23" s="298">
        <v>1217</v>
      </c>
      <c r="J23" s="298"/>
      <c r="K23" s="298"/>
      <c r="L23" s="298"/>
    </row>
    <row r="24" spans="1:12" ht="6" customHeight="1" thickBot="1">
      <c r="A24" s="8"/>
      <c r="B24" s="8"/>
      <c r="C24" s="305"/>
      <c r="D24" s="304"/>
      <c r="E24" s="304"/>
      <c r="F24" s="304"/>
      <c r="G24" s="304"/>
      <c r="H24" s="304"/>
      <c r="I24" s="304"/>
      <c r="J24" s="304"/>
      <c r="K24" s="304"/>
      <c r="L24" s="304"/>
    </row>
    <row r="25" spans="1:12" ht="18" customHeight="1">
      <c r="A25" s="14" t="s">
        <v>210</v>
      </c>
      <c r="B25" s="3"/>
      <c r="C25" s="3"/>
      <c r="D25" s="4"/>
      <c r="E25" s="4"/>
      <c r="F25" s="4"/>
      <c r="G25" s="4"/>
      <c r="H25" s="4"/>
      <c r="I25" s="4"/>
      <c r="J25" s="4"/>
      <c r="K25" s="4"/>
      <c r="L25" s="4"/>
    </row>
  </sheetData>
  <mergeCells count="91">
    <mergeCell ref="K24:L24"/>
    <mergeCell ref="C24:D24"/>
    <mergeCell ref="E24:F24"/>
    <mergeCell ref="G24:H24"/>
    <mergeCell ref="I24:J24"/>
    <mergeCell ref="C23:D23"/>
    <mergeCell ref="E23:F23"/>
    <mergeCell ref="G23:H23"/>
    <mergeCell ref="I23:L23"/>
    <mergeCell ref="C22:D22"/>
    <mergeCell ref="E22:F22"/>
    <mergeCell ref="G22:H22"/>
    <mergeCell ref="I22:L22"/>
    <mergeCell ref="C21:D21"/>
    <mergeCell ref="E21:F21"/>
    <mergeCell ref="G21:H21"/>
    <mergeCell ref="I21:L21"/>
    <mergeCell ref="C20:D20"/>
    <mergeCell ref="E20:F20"/>
    <mergeCell ref="G20:H20"/>
    <mergeCell ref="I20:L20"/>
    <mergeCell ref="C19:D19"/>
    <mergeCell ref="E19:F19"/>
    <mergeCell ref="G19:H19"/>
    <mergeCell ref="I19:L19"/>
    <mergeCell ref="C18:D18"/>
    <mergeCell ref="E18:F18"/>
    <mergeCell ref="G18:H18"/>
    <mergeCell ref="I18:L18"/>
    <mergeCell ref="C17:D17"/>
    <mergeCell ref="E17:F17"/>
    <mergeCell ref="G17:H17"/>
    <mergeCell ref="I17:L17"/>
    <mergeCell ref="C16:D16"/>
    <mergeCell ref="E16:F16"/>
    <mergeCell ref="G16:H16"/>
    <mergeCell ref="I16:L16"/>
    <mergeCell ref="C15:D15"/>
    <mergeCell ref="E15:F15"/>
    <mergeCell ref="G15:H15"/>
    <mergeCell ref="I15:L15"/>
    <mergeCell ref="C14:D14"/>
    <mergeCell ref="E14:F14"/>
    <mergeCell ref="G14:H14"/>
    <mergeCell ref="I14:L14"/>
    <mergeCell ref="C13:D13"/>
    <mergeCell ref="E13:F13"/>
    <mergeCell ref="G13:H13"/>
    <mergeCell ref="I13:L13"/>
    <mergeCell ref="C12:D12"/>
    <mergeCell ref="E12:F12"/>
    <mergeCell ref="G12:H12"/>
    <mergeCell ref="I12:L12"/>
    <mergeCell ref="I10:L10"/>
    <mergeCell ref="A11:B11"/>
    <mergeCell ref="C11:D11"/>
    <mergeCell ref="E11:F11"/>
    <mergeCell ref="G11:H11"/>
    <mergeCell ref="I11:L11"/>
    <mergeCell ref="A10:B10"/>
    <mergeCell ref="C10:D10"/>
    <mergeCell ref="E10:F10"/>
    <mergeCell ref="G10:H10"/>
    <mergeCell ref="I8:L8"/>
    <mergeCell ref="A9:B9"/>
    <mergeCell ref="C9:D9"/>
    <mergeCell ref="E9:F9"/>
    <mergeCell ref="G9:H9"/>
    <mergeCell ref="I9:L9"/>
    <mergeCell ref="A8:B8"/>
    <mergeCell ref="C8:D8"/>
    <mergeCell ref="E8:F8"/>
    <mergeCell ref="G8:H8"/>
    <mergeCell ref="I7:L7"/>
    <mergeCell ref="A6:B6"/>
    <mergeCell ref="C6:D6"/>
    <mergeCell ref="E6:F6"/>
    <mergeCell ref="A7:B7"/>
    <mergeCell ref="C7:D7"/>
    <mergeCell ref="E7:F7"/>
    <mergeCell ref="G7:H7"/>
    <mergeCell ref="G6:H6"/>
    <mergeCell ref="A2:L2"/>
    <mergeCell ref="A4:B5"/>
    <mergeCell ref="C4:D5"/>
    <mergeCell ref="E4:F5"/>
    <mergeCell ref="G4:H5"/>
    <mergeCell ref="I4:L4"/>
    <mergeCell ref="I5:L5"/>
    <mergeCell ref="I6:J6"/>
    <mergeCell ref="K6:L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C23" sqref="C23"/>
    </sheetView>
  </sheetViews>
  <sheetFormatPr defaultColWidth="9.00390625" defaultRowHeight="13.5"/>
  <cols>
    <col min="1" max="1" width="6.25390625" style="1" customWidth="1"/>
    <col min="2" max="2" width="8.375" style="1" customWidth="1"/>
    <col min="3" max="3" width="12.375" style="1" customWidth="1"/>
    <col min="4" max="4" width="3.125" style="2" customWidth="1"/>
    <col min="5" max="5" width="9.375" style="2" customWidth="1"/>
    <col min="6" max="6" width="5.625" style="2" customWidth="1"/>
    <col min="7" max="7" width="7.00390625" style="2" customWidth="1"/>
    <col min="8" max="8" width="8.125" style="2" customWidth="1"/>
    <col min="9" max="9" width="4.25390625" style="2" customWidth="1"/>
    <col min="10" max="10" width="10.625" style="2" customWidth="1"/>
    <col min="11" max="11" width="1.75390625" style="2" customWidth="1"/>
    <col min="12" max="12" width="13.125" style="2" customWidth="1"/>
  </cols>
  <sheetData>
    <row r="1" spans="1:12" ht="32.25" customHeight="1">
      <c r="A1" s="3"/>
      <c r="B1" s="3"/>
      <c r="C1" s="3"/>
      <c r="D1" s="4"/>
      <c r="E1" s="4"/>
      <c r="F1" s="4"/>
      <c r="G1" s="4"/>
      <c r="H1" s="4"/>
      <c r="I1" s="4"/>
      <c r="J1" s="4"/>
      <c r="K1" s="4"/>
      <c r="L1" s="29"/>
    </row>
    <row r="2" spans="1:12" ht="24" customHeight="1">
      <c r="A2" s="258" t="s">
        <v>211</v>
      </c>
      <c r="B2" s="258"/>
      <c r="C2" s="258"/>
      <c r="D2" s="258"/>
      <c r="E2" s="258"/>
      <c r="F2" s="258"/>
      <c r="G2" s="258"/>
      <c r="H2" s="258"/>
      <c r="I2" s="258"/>
      <c r="J2" s="258"/>
      <c r="K2" s="258"/>
      <c r="L2" s="258"/>
    </row>
    <row r="3" spans="1:12" ht="16.5" customHeight="1" thickBot="1">
      <c r="A3" s="3"/>
      <c r="B3" s="3"/>
      <c r="C3" s="3"/>
      <c r="D3" s="4"/>
      <c r="E3" s="4"/>
      <c r="F3" s="4"/>
      <c r="G3" s="4"/>
      <c r="H3" s="4"/>
      <c r="I3" s="4"/>
      <c r="J3" s="4"/>
      <c r="K3" s="4"/>
      <c r="L3" s="11" t="s">
        <v>212</v>
      </c>
    </row>
    <row r="4" spans="1:12" ht="18" customHeight="1">
      <c r="A4" s="238" t="s">
        <v>81</v>
      </c>
      <c r="B4" s="239"/>
      <c r="C4" s="213" t="s">
        <v>213</v>
      </c>
      <c r="D4" s="213"/>
      <c r="E4" s="213"/>
      <c r="F4" s="168" t="s">
        <v>214</v>
      </c>
      <c r="G4" s="168"/>
      <c r="H4" s="168"/>
      <c r="I4" s="168"/>
      <c r="J4" s="168" t="s">
        <v>215</v>
      </c>
      <c r="K4" s="168"/>
      <c r="L4" s="277"/>
    </row>
    <row r="5" spans="1:12" ht="24" customHeight="1">
      <c r="A5" s="240"/>
      <c r="B5" s="241"/>
      <c r="C5" s="140" t="s">
        <v>216</v>
      </c>
      <c r="D5" s="296" t="s">
        <v>217</v>
      </c>
      <c r="E5" s="296"/>
      <c r="F5" s="274" t="s">
        <v>216</v>
      </c>
      <c r="G5" s="274"/>
      <c r="H5" s="296" t="s">
        <v>217</v>
      </c>
      <c r="I5" s="296"/>
      <c r="J5" s="274" t="s">
        <v>216</v>
      </c>
      <c r="K5" s="274"/>
      <c r="L5" s="74" t="s">
        <v>217</v>
      </c>
    </row>
    <row r="6" spans="1:12" ht="6" customHeight="1">
      <c r="A6" s="116"/>
      <c r="B6" s="117"/>
      <c r="C6" s="141"/>
      <c r="D6" s="294"/>
      <c r="E6" s="294"/>
      <c r="F6" s="294"/>
      <c r="G6" s="294"/>
      <c r="H6" s="294"/>
      <c r="I6" s="294"/>
      <c r="J6" s="294"/>
      <c r="K6" s="294"/>
      <c r="L6" s="142"/>
    </row>
    <row r="7" spans="1:12" ht="26.25" customHeight="1">
      <c r="A7" s="116" t="s">
        <v>93</v>
      </c>
      <c r="B7" s="117"/>
      <c r="C7" s="141">
        <v>123</v>
      </c>
      <c r="D7" s="294">
        <v>477</v>
      </c>
      <c r="E7" s="294"/>
      <c r="F7" s="294">
        <v>60</v>
      </c>
      <c r="G7" s="294"/>
      <c r="H7" s="294">
        <v>224</v>
      </c>
      <c r="I7" s="294"/>
      <c r="J7" s="294">
        <v>63</v>
      </c>
      <c r="K7" s="294"/>
      <c r="L7" s="142">
        <v>253</v>
      </c>
    </row>
    <row r="8" spans="1:12" s="42" customFormat="1" ht="26.25" customHeight="1">
      <c r="A8" s="116" t="s">
        <v>94</v>
      </c>
      <c r="B8" s="117"/>
      <c r="C8" s="141">
        <v>123</v>
      </c>
      <c r="D8" s="294">
        <v>453</v>
      </c>
      <c r="E8" s="294"/>
      <c r="F8" s="294">
        <v>61</v>
      </c>
      <c r="G8" s="294"/>
      <c r="H8" s="294">
        <v>209</v>
      </c>
      <c r="I8" s="294"/>
      <c r="J8" s="294">
        <v>62</v>
      </c>
      <c r="K8" s="294"/>
      <c r="L8" s="142">
        <v>244</v>
      </c>
    </row>
    <row r="9" spans="1:12" s="42" customFormat="1" ht="26.25" customHeight="1">
      <c r="A9" s="116" t="s">
        <v>67</v>
      </c>
      <c r="B9" s="117"/>
      <c r="C9" s="141">
        <v>120</v>
      </c>
      <c r="D9" s="294">
        <v>433</v>
      </c>
      <c r="E9" s="294"/>
      <c r="F9" s="294">
        <v>61</v>
      </c>
      <c r="G9" s="294"/>
      <c r="H9" s="294">
        <v>208</v>
      </c>
      <c r="I9" s="294"/>
      <c r="J9" s="294">
        <v>59</v>
      </c>
      <c r="K9" s="294"/>
      <c r="L9" s="142">
        <v>225</v>
      </c>
    </row>
    <row r="10" spans="1:12" s="42" customFormat="1" ht="26.25" customHeight="1">
      <c r="A10" s="116" t="s">
        <v>95</v>
      </c>
      <c r="B10" s="117"/>
      <c r="C10" s="141">
        <v>117</v>
      </c>
      <c r="D10" s="294">
        <v>397</v>
      </c>
      <c r="E10" s="294"/>
      <c r="F10" s="294">
        <v>60</v>
      </c>
      <c r="G10" s="294"/>
      <c r="H10" s="294">
        <v>189</v>
      </c>
      <c r="I10" s="294"/>
      <c r="J10" s="294">
        <v>57</v>
      </c>
      <c r="K10" s="294"/>
      <c r="L10" s="142">
        <v>208</v>
      </c>
    </row>
    <row r="11" spans="1:12" s="45" customFormat="1" ht="26.25" customHeight="1">
      <c r="A11" s="244" t="s">
        <v>97</v>
      </c>
      <c r="B11" s="121"/>
      <c r="C11" s="143">
        <v>116</v>
      </c>
      <c r="D11" s="302">
        <v>381</v>
      </c>
      <c r="E11" s="302"/>
      <c r="F11" s="302">
        <v>59</v>
      </c>
      <c r="G11" s="302"/>
      <c r="H11" s="302">
        <v>197</v>
      </c>
      <c r="I11" s="302"/>
      <c r="J11" s="302">
        <v>57</v>
      </c>
      <c r="K11" s="302"/>
      <c r="L11" s="144">
        <v>184</v>
      </c>
    </row>
    <row r="12" spans="1:12" ht="6" customHeight="1" thickBot="1">
      <c r="A12" s="306"/>
      <c r="B12" s="307"/>
      <c r="C12" s="146"/>
      <c r="D12" s="304"/>
      <c r="E12" s="304"/>
      <c r="F12" s="304"/>
      <c r="G12" s="304"/>
      <c r="H12" s="304"/>
      <c r="I12" s="304"/>
      <c r="J12" s="304"/>
      <c r="K12" s="304"/>
      <c r="L12" s="147"/>
    </row>
    <row r="13" spans="1:12" ht="18" customHeight="1">
      <c r="A13" s="14" t="s">
        <v>218</v>
      </c>
      <c r="B13" s="3"/>
      <c r="C13" s="3"/>
      <c r="D13" s="4"/>
      <c r="E13" s="148"/>
      <c r="F13" s="148"/>
      <c r="G13" s="148"/>
      <c r="H13" s="148"/>
      <c r="I13" s="148"/>
      <c r="J13" s="148"/>
      <c r="K13" s="148"/>
      <c r="L13" s="148"/>
    </row>
  </sheetData>
  <mergeCells count="44">
    <mergeCell ref="J12:K12"/>
    <mergeCell ref="A12:B12"/>
    <mergeCell ref="D12:E12"/>
    <mergeCell ref="F12:G12"/>
    <mergeCell ref="H12:I12"/>
    <mergeCell ref="J10:K10"/>
    <mergeCell ref="A11:B11"/>
    <mergeCell ref="D11:E11"/>
    <mergeCell ref="F11:G11"/>
    <mergeCell ref="H11:I11"/>
    <mergeCell ref="J11:K11"/>
    <mergeCell ref="A10:B10"/>
    <mergeCell ref="D10:E10"/>
    <mergeCell ref="F10:G10"/>
    <mergeCell ref="H10:I10"/>
    <mergeCell ref="J8:K8"/>
    <mergeCell ref="A9:B9"/>
    <mergeCell ref="D9:E9"/>
    <mergeCell ref="F9:G9"/>
    <mergeCell ref="H9:I9"/>
    <mergeCell ref="J9:K9"/>
    <mergeCell ref="A8:B8"/>
    <mergeCell ref="D8:E8"/>
    <mergeCell ref="F8:G8"/>
    <mergeCell ref="H8:I8"/>
    <mergeCell ref="J6:K6"/>
    <mergeCell ref="A7:B7"/>
    <mergeCell ref="D7:E7"/>
    <mergeCell ref="F7:G7"/>
    <mergeCell ref="H7:I7"/>
    <mergeCell ref="J7:K7"/>
    <mergeCell ref="A6:B6"/>
    <mergeCell ref="D6:E6"/>
    <mergeCell ref="F6:G6"/>
    <mergeCell ref="H6:I6"/>
    <mergeCell ref="A2:L2"/>
    <mergeCell ref="A4:B5"/>
    <mergeCell ref="C4:E4"/>
    <mergeCell ref="F4:I4"/>
    <mergeCell ref="J4:L4"/>
    <mergeCell ref="D5:E5"/>
    <mergeCell ref="F5:G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26"/>
  <sheetViews>
    <sheetView workbookViewId="0" topLeftCell="A1">
      <selection activeCell="A1" sqref="A1"/>
    </sheetView>
  </sheetViews>
  <sheetFormatPr defaultColWidth="9.00390625" defaultRowHeight="13.5"/>
  <cols>
    <col min="1" max="1" width="6.125" style="1" customWidth="1"/>
    <col min="2" max="2" width="6.375" style="1" customWidth="1"/>
    <col min="3" max="3" width="12.375" style="1" customWidth="1"/>
    <col min="4" max="4" width="12.125" style="2" customWidth="1"/>
    <col min="5" max="7" width="12.625" style="2" customWidth="1"/>
    <col min="8" max="8" width="12.50390625" style="2" customWidth="1"/>
    <col min="9" max="11" width="15.00390625" style="2" customWidth="1"/>
    <col min="12" max="13" width="14.625" style="2" customWidth="1"/>
    <col min="14" max="14" width="15.75390625" style="2" customWidth="1"/>
    <col min="15" max="15" width="10.25390625" style="0" hidden="1" customWidth="1"/>
  </cols>
  <sheetData>
    <row r="1" spans="1:14" ht="24" customHeight="1">
      <c r="A1" s="25"/>
      <c r="B1" s="3"/>
      <c r="C1" s="3"/>
      <c r="D1" s="4"/>
      <c r="E1" s="4"/>
      <c r="F1" s="4"/>
      <c r="G1" s="4"/>
      <c r="H1" s="4"/>
      <c r="I1" s="4"/>
      <c r="J1" s="4"/>
      <c r="K1" s="4"/>
      <c r="L1" s="4"/>
      <c r="M1" s="4"/>
      <c r="N1" s="29"/>
    </row>
    <row r="2" spans="1:14" ht="30" customHeight="1">
      <c r="A2" s="258" t="s">
        <v>219</v>
      </c>
      <c r="B2" s="258"/>
      <c r="C2" s="258"/>
      <c r="D2" s="258"/>
      <c r="E2" s="258"/>
      <c r="F2" s="258"/>
      <c r="G2" s="258"/>
      <c r="H2" s="258"/>
      <c r="I2" s="4"/>
      <c r="J2" s="4"/>
      <c r="K2" s="4"/>
      <c r="L2" s="4"/>
      <c r="M2" s="4"/>
      <c r="N2" s="4"/>
    </row>
    <row r="3" spans="1:14" ht="16.5" customHeight="1" thickBot="1">
      <c r="A3" s="3"/>
      <c r="B3" s="3"/>
      <c r="C3" s="3"/>
      <c r="D3" s="3"/>
      <c r="E3" s="3"/>
      <c r="F3" s="3"/>
      <c r="G3" s="3"/>
      <c r="H3" s="3"/>
      <c r="I3" s="3"/>
      <c r="J3" s="3"/>
      <c r="K3" s="3"/>
      <c r="L3" s="3"/>
      <c r="M3" s="3"/>
      <c r="N3" s="50" t="s">
        <v>196</v>
      </c>
    </row>
    <row r="4" spans="1:14" ht="18" customHeight="1">
      <c r="A4" s="238" t="s">
        <v>220</v>
      </c>
      <c r="B4" s="308"/>
      <c r="C4" s="295" t="s">
        <v>221</v>
      </c>
      <c r="D4" s="277" t="s">
        <v>222</v>
      </c>
      <c r="E4" s="199"/>
      <c r="F4" s="168" t="s">
        <v>223</v>
      </c>
      <c r="G4" s="168"/>
      <c r="H4" s="277"/>
      <c r="I4" s="199" t="s">
        <v>224</v>
      </c>
      <c r="J4" s="168"/>
      <c r="K4" s="168"/>
      <c r="L4" s="168" t="s">
        <v>225</v>
      </c>
      <c r="M4" s="168"/>
      <c r="N4" s="311" t="s">
        <v>226</v>
      </c>
    </row>
    <row r="5" spans="1:14" ht="24" customHeight="1">
      <c r="A5" s="309"/>
      <c r="B5" s="310"/>
      <c r="C5" s="296"/>
      <c r="D5" s="140" t="s">
        <v>199</v>
      </c>
      <c r="E5" s="73" t="s">
        <v>227</v>
      </c>
      <c r="F5" s="73" t="s">
        <v>199</v>
      </c>
      <c r="G5" s="73" t="s">
        <v>228</v>
      </c>
      <c r="H5" s="74" t="s">
        <v>227</v>
      </c>
      <c r="I5" s="27" t="s">
        <v>229</v>
      </c>
      <c r="J5" s="73" t="s">
        <v>199</v>
      </c>
      <c r="K5" s="73" t="s">
        <v>227</v>
      </c>
      <c r="L5" s="73" t="s">
        <v>199</v>
      </c>
      <c r="M5" s="73" t="s">
        <v>227</v>
      </c>
      <c r="N5" s="312"/>
    </row>
    <row r="6" spans="1:14" ht="6" customHeight="1">
      <c r="A6" s="3"/>
      <c r="B6" s="3"/>
      <c r="C6" s="149"/>
      <c r="D6" s="3"/>
      <c r="E6" s="4"/>
      <c r="F6" s="4"/>
      <c r="G6" s="4"/>
      <c r="H6" s="4"/>
      <c r="I6" s="4"/>
      <c r="J6" s="4"/>
      <c r="K6" s="4"/>
      <c r="L6" s="4"/>
      <c r="M6" s="4"/>
      <c r="N6" s="4"/>
    </row>
    <row r="7" spans="1:14" ht="16.5" customHeight="1">
      <c r="A7" s="116" t="s">
        <v>230</v>
      </c>
      <c r="B7" s="117"/>
      <c r="C7" s="141">
        <v>336360</v>
      </c>
      <c r="D7" s="142">
        <v>100434</v>
      </c>
      <c r="E7" s="142">
        <v>14033</v>
      </c>
      <c r="F7" s="142">
        <v>108089</v>
      </c>
      <c r="G7" s="142">
        <v>941</v>
      </c>
      <c r="H7" s="142">
        <v>11658</v>
      </c>
      <c r="I7" s="142">
        <v>31211</v>
      </c>
      <c r="J7" s="142">
        <v>8717</v>
      </c>
      <c r="K7" s="142">
        <v>385</v>
      </c>
      <c r="L7" s="142">
        <v>60892</v>
      </c>
      <c r="M7" s="142">
        <v>0</v>
      </c>
      <c r="N7" s="150">
        <v>100</v>
      </c>
    </row>
    <row r="8" spans="1:14" ht="16.5" customHeight="1">
      <c r="A8" s="116" t="s">
        <v>231</v>
      </c>
      <c r="B8" s="117"/>
      <c r="C8" s="141">
        <v>342156</v>
      </c>
      <c r="D8" s="142">
        <v>96804</v>
      </c>
      <c r="E8" s="142">
        <v>14265</v>
      </c>
      <c r="F8" s="142">
        <v>116426</v>
      </c>
      <c r="G8" s="142">
        <v>454</v>
      </c>
      <c r="H8" s="142">
        <v>14057</v>
      </c>
      <c r="I8" s="142">
        <v>33844</v>
      </c>
      <c r="J8" s="142">
        <v>8869</v>
      </c>
      <c r="K8" s="142">
        <v>385</v>
      </c>
      <c r="L8" s="142">
        <v>57052</v>
      </c>
      <c r="M8" s="142">
        <v>0</v>
      </c>
      <c r="N8" s="150">
        <v>101.7</v>
      </c>
    </row>
    <row r="9" spans="1:14" s="42" customFormat="1" ht="16.5" customHeight="1">
      <c r="A9" s="116" t="s">
        <v>67</v>
      </c>
      <c r="B9" s="117"/>
      <c r="C9" s="141">
        <v>320525</v>
      </c>
      <c r="D9" s="142">
        <v>85089</v>
      </c>
      <c r="E9" s="142">
        <v>13030</v>
      </c>
      <c r="F9" s="142">
        <v>107088</v>
      </c>
      <c r="G9" s="142">
        <v>1056</v>
      </c>
      <c r="H9" s="142">
        <v>16053</v>
      </c>
      <c r="I9" s="142">
        <v>33619</v>
      </c>
      <c r="J9" s="142">
        <v>8505</v>
      </c>
      <c r="K9" s="142">
        <v>355</v>
      </c>
      <c r="L9" s="142">
        <v>55730</v>
      </c>
      <c r="M9" s="142">
        <v>0</v>
      </c>
      <c r="N9" s="150">
        <v>95.3</v>
      </c>
    </row>
    <row r="10" spans="1:14" s="42" customFormat="1" ht="16.5" customHeight="1">
      <c r="A10" s="116" t="s">
        <v>232</v>
      </c>
      <c r="B10" s="117"/>
      <c r="C10" s="141">
        <v>231145</v>
      </c>
      <c r="D10" s="142">
        <v>67988</v>
      </c>
      <c r="E10" s="142">
        <v>8799</v>
      </c>
      <c r="F10" s="142">
        <v>78645</v>
      </c>
      <c r="G10" s="142">
        <v>636</v>
      </c>
      <c r="H10" s="142">
        <v>9906</v>
      </c>
      <c r="I10" s="142">
        <v>23666</v>
      </c>
      <c r="J10" s="142">
        <v>6001</v>
      </c>
      <c r="K10" s="142">
        <v>219</v>
      </c>
      <c r="L10" s="142">
        <v>35285</v>
      </c>
      <c r="M10" s="142">
        <v>0</v>
      </c>
      <c r="N10" s="150">
        <v>68.7</v>
      </c>
    </row>
    <row r="11" spans="1:14" s="45" customFormat="1" ht="16.5" customHeight="1">
      <c r="A11" s="244" t="s">
        <v>233</v>
      </c>
      <c r="B11" s="121"/>
      <c r="C11" s="143">
        <v>255411</v>
      </c>
      <c r="D11" s="144">
        <v>68354</v>
      </c>
      <c r="E11" s="144">
        <v>9534</v>
      </c>
      <c r="F11" s="144">
        <v>87188</v>
      </c>
      <c r="G11" s="144">
        <v>638</v>
      </c>
      <c r="H11" s="144">
        <v>13154</v>
      </c>
      <c r="I11" s="144">
        <v>28064</v>
      </c>
      <c r="J11" s="144">
        <v>6944</v>
      </c>
      <c r="K11" s="144">
        <v>263</v>
      </c>
      <c r="L11" s="144">
        <v>41272</v>
      </c>
      <c r="M11" s="144">
        <v>0</v>
      </c>
      <c r="N11" s="152">
        <v>75.9</v>
      </c>
    </row>
    <row r="12" spans="1:14" ht="6" customHeight="1">
      <c r="A12" s="153"/>
      <c r="B12" s="153"/>
      <c r="C12" s="141"/>
      <c r="D12" s="142"/>
      <c r="E12" s="142"/>
      <c r="F12" s="142"/>
      <c r="G12" s="142"/>
      <c r="H12" s="142"/>
      <c r="I12" s="142"/>
      <c r="J12" s="142"/>
      <c r="K12" s="142"/>
      <c r="L12" s="142"/>
      <c r="M12" s="142"/>
      <c r="N12" s="150"/>
    </row>
    <row r="13" spans="1:15" ht="16.5" customHeight="1">
      <c r="A13" s="50" t="s">
        <v>233</v>
      </c>
      <c r="B13" s="153" t="s">
        <v>173</v>
      </c>
      <c r="C13" s="141">
        <v>63799</v>
      </c>
      <c r="D13" s="142">
        <v>19635</v>
      </c>
      <c r="E13" s="142">
        <v>2583</v>
      </c>
      <c r="F13" s="142">
        <v>21463</v>
      </c>
      <c r="G13" s="142">
        <v>200</v>
      </c>
      <c r="H13" s="142">
        <v>3021</v>
      </c>
      <c r="I13" s="142">
        <v>6252</v>
      </c>
      <c r="J13" s="142">
        <v>1408</v>
      </c>
      <c r="K13" s="142">
        <v>66</v>
      </c>
      <c r="L13" s="142">
        <v>9171</v>
      </c>
      <c r="M13" s="142">
        <v>0</v>
      </c>
      <c r="N13" s="154">
        <v>77.8</v>
      </c>
      <c r="O13">
        <v>58765</v>
      </c>
    </row>
    <row r="14" spans="1:15" ht="16.5" customHeight="1">
      <c r="A14" s="50"/>
      <c r="B14" s="153" t="s">
        <v>174</v>
      </c>
      <c r="C14" s="141">
        <v>36657</v>
      </c>
      <c r="D14" s="142">
        <v>10776</v>
      </c>
      <c r="E14" s="142">
        <v>1596</v>
      </c>
      <c r="F14" s="142">
        <v>7655</v>
      </c>
      <c r="G14" s="142">
        <v>242</v>
      </c>
      <c r="H14" s="142">
        <v>1566</v>
      </c>
      <c r="I14" s="142">
        <v>4173</v>
      </c>
      <c r="J14" s="142">
        <v>1356</v>
      </c>
      <c r="K14" s="142">
        <v>41</v>
      </c>
      <c r="L14" s="142">
        <v>9252</v>
      </c>
      <c r="M14" s="142">
        <v>0</v>
      </c>
      <c r="N14" s="154">
        <v>84.2</v>
      </c>
      <c r="O14">
        <v>16643</v>
      </c>
    </row>
    <row r="15" spans="1:15" ht="16.5" customHeight="1">
      <c r="A15" s="50"/>
      <c r="B15" s="153" t="s">
        <v>175</v>
      </c>
      <c r="C15" s="141">
        <v>28866</v>
      </c>
      <c r="D15" s="142">
        <v>7435</v>
      </c>
      <c r="E15" s="142">
        <v>345</v>
      </c>
      <c r="F15" s="142">
        <v>11000</v>
      </c>
      <c r="G15" s="142">
        <v>54</v>
      </c>
      <c r="H15" s="142">
        <v>2421</v>
      </c>
      <c r="I15" s="142">
        <v>4266</v>
      </c>
      <c r="J15" s="142">
        <v>902</v>
      </c>
      <c r="K15" s="142">
        <v>14</v>
      </c>
      <c r="L15" s="142">
        <v>2429</v>
      </c>
      <c r="M15" s="142">
        <v>0</v>
      </c>
      <c r="N15" s="154">
        <v>91.2</v>
      </c>
      <c r="O15">
        <v>18318</v>
      </c>
    </row>
    <row r="16" spans="1:15" ht="16.5" customHeight="1">
      <c r="A16" s="50"/>
      <c r="B16" s="153" t="s">
        <v>176</v>
      </c>
      <c r="C16" s="141">
        <v>5578</v>
      </c>
      <c r="D16" s="142">
        <v>1676</v>
      </c>
      <c r="E16" s="142">
        <v>331</v>
      </c>
      <c r="F16" s="142">
        <v>1303</v>
      </c>
      <c r="G16" s="142">
        <v>0</v>
      </c>
      <c r="H16" s="142">
        <v>448</v>
      </c>
      <c r="I16" s="142">
        <v>424</v>
      </c>
      <c r="J16" s="142">
        <v>170</v>
      </c>
      <c r="K16" s="142">
        <v>9</v>
      </c>
      <c r="L16" s="142">
        <v>1217</v>
      </c>
      <c r="M16" s="142">
        <v>0</v>
      </c>
      <c r="N16" s="154">
        <v>59.2</v>
      </c>
      <c r="O16">
        <v>4085</v>
      </c>
    </row>
    <row r="17" spans="1:15" ht="16.5" customHeight="1">
      <c r="A17" s="50"/>
      <c r="B17" s="153" t="s">
        <v>177</v>
      </c>
      <c r="C17" s="141">
        <v>9201</v>
      </c>
      <c r="D17" s="142">
        <v>2335</v>
      </c>
      <c r="E17" s="142">
        <v>1428</v>
      </c>
      <c r="F17" s="142">
        <v>2004</v>
      </c>
      <c r="G17" s="142">
        <v>0</v>
      </c>
      <c r="H17" s="142">
        <v>520</v>
      </c>
      <c r="I17" s="142">
        <v>350</v>
      </c>
      <c r="J17" s="142">
        <v>173</v>
      </c>
      <c r="K17" s="142">
        <v>25</v>
      </c>
      <c r="L17" s="142">
        <v>2366</v>
      </c>
      <c r="M17" s="142">
        <v>0</v>
      </c>
      <c r="N17" s="154">
        <v>78.4</v>
      </c>
      <c r="O17">
        <v>5318</v>
      </c>
    </row>
    <row r="18" spans="1:15" ht="16.5" customHeight="1">
      <c r="A18" s="50"/>
      <c r="B18" s="153" t="s">
        <v>178</v>
      </c>
      <c r="C18" s="141">
        <v>6717</v>
      </c>
      <c r="D18" s="142">
        <v>1858</v>
      </c>
      <c r="E18" s="142">
        <v>411</v>
      </c>
      <c r="F18" s="142">
        <v>2016</v>
      </c>
      <c r="G18" s="142">
        <v>16</v>
      </c>
      <c r="H18" s="142">
        <v>309</v>
      </c>
      <c r="I18" s="142">
        <v>360</v>
      </c>
      <c r="J18" s="142">
        <v>183</v>
      </c>
      <c r="K18" s="142">
        <v>9</v>
      </c>
      <c r="L18" s="142">
        <v>1555</v>
      </c>
      <c r="M18" s="142">
        <v>0</v>
      </c>
      <c r="N18" s="154">
        <v>65.4</v>
      </c>
      <c r="O18">
        <v>6467</v>
      </c>
    </row>
    <row r="19" spans="1:15" ht="16.5" customHeight="1">
      <c r="A19" s="50"/>
      <c r="B19" s="153" t="s">
        <v>179</v>
      </c>
      <c r="C19" s="141">
        <v>11844</v>
      </c>
      <c r="D19" s="142">
        <v>4166</v>
      </c>
      <c r="E19" s="142">
        <v>133</v>
      </c>
      <c r="F19" s="142">
        <v>2055</v>
      </c>
      <c r="G19" s="142">
        <v>79</v>
      </c>
      <c r="H19" s="142">
        <v>69</v>
      </c>
      <c r="I19" s="142">
        <v>1958</v>
      </c>
      <c r="J19" s="142">
        <v>523</v>
      </c>
      <c r="K19" s="142">
        <v>24</v>
      </c>
      <c r="L19" s="142">
        <v>2837</v>
      </c>
      <c r="M19" s="142">
        <v>0</v>
      </c>
      <c r="N19" s="154">
        <v>52.6</v>
      </c>
      <c r="O19">
        <v>11659</v>
      </c>
    </row>
    <row r="20" spans="1:15" ht="16.5" customHeight="1">
      <c r="A20" s="50"/>
      <c r="B20" s="153" t="s">
        <v>180</v>
      </c>
      <c r="C20" s="141">
        <v>12025</v>
      </c>
      <c r="D20" s="142">
        <v>3580</v>
      </c>
      <c r="E20" s="142">
        <v>385</v>
      </c>
      <c r="F20" s="142">
        <v>2430</v>
      </c>
      <c r="G20" s="142">
        <v>0</v>
      </c>
      <c r="H20" s="142">
        <v>166</v>
      </c>
      <c r="I20" s="142">
        <v>2512</v>
      </c>
      <c r="J20" s="142">
        <v>520</v>
      </c>
      <c r="K20" s="142">
        <v>12</v>
      </c>
      <c r="L20" s="142">
        <v>2420</v>
      </c>
      <c r="M20" s="142">
        <v>0</v>
      </c>
      <c r="N20" s="154">
        <v>62.6</v>
      </c>
      <c r="O20">
        <v>15250</v>
      </c>
    </row>
    <row r="21" spans="1:15" ht="16.5" customHeight="1">
      <c r="A21" s="50"/>
      <c r="B21" s="153" t="s">
        <v>181</v>
      </c>
      <c r="C21" s="141">
        <v>29160</v>
      </c>
      <c r="D21" s="142">
        <v>1708</v>
      </c>
      <c r="E21" s="142">
        <v>232</v>
      </c>
      <c r="F21" s="142">
        <v>22263</v>
      </c>
      <c r="G21" s="142">
        <v>6</v>
      </c>
      <c r="H21" s="142">
        <v>2845</v>
      </c>
      <c r="I21" s="142">
        <v>662</v>
      </c>
      <c r="J21" s="142">
        <v>135</v>
      </c>
      <c r="K21" s="142">
        <v>10</v>
      </c>
      <c r="L21" s="142">
        <v>1299</v>
      </c>
      <c r="M21" s="142">
        <v>0</v>
      </c>
      <c r="N21" s="154">
        <v>94.7</v>
      </c>
      <c r="O21">
        <v>13349</v>
      </c>
    </row>
    <row r="22" spans="1:15" ht="16.5" customHeight="1">
      <c r="A22" s="50" t="s">
        <v>182</v>
      </c>
      <c r="B22" s="153" t="s">
        <v>183</v>
      </c>
      <c r="C22" s="141">
        <v>11721</v>
      </c>
      <c r="D22" s="142">
        <v>2411</v>
      </c>
      <c r="E22" s="142">
        <v>409</v>
      </c>
      <c r="F22" s="142">
        <v>5155</v>
      </c>
      <c r="G22" s="142">
        <v>0</v>
      </c>
      <c r="H22" s="142">
        <v>765</v>
      </c>
      <c r="I22" s="142">
        <v>904</v>
      </c>
      <c r="J22" s="142">
        <v>251</v>
      </c>
      <c r="K22" s="142">
        <v>5</v>
      </c>
      <c r="L22" s="142">
        <v>1821</v>
      </c>
      <c r="M22" s="142">
        <v>0</v>
      </c>
      <c r="N22" s="154">
        <v>100.5</v>
      </c>
      <c r="O22">
        <v>9485</v>
      </c>
    </row>
    <row r="23" spans="1:15" ht="16.5" customHeight="1">
      <c r="A23" s="153"/>
      <c r="B23" s="153" t="s">
        <v>184</v>
      </c>
      <c r="C23" s="141">
        <v>12060</v>
      </c>
      <c r="D23" s="142">
        <v>4934</v>
      </c>
      <c r="E23" s="142">
        <v>343</v>
      </c>
      <c r="F23" s="142">
        <v>1805</v>
      </c>
      <c r="G23" s="142">
        <v>41</v>
      </c>
      <c r="H23" s="142">
        <v>78</v>
      </c>
      <c r="I23" s="142">
        <v>2225</v>
      </c>
      <c r="J23" s="142">
        <v>433</v>
      </c>
      <c r="K23" s="142">
        <v>16</v>
      </c>
      <c r="L23" s="142">
        <v>2185</v>
      </c>
      <c r="M23" s="142">
        <v>0</v>
      </c>
      <c r="N23" s="154">
        <v>57.7</v>
      </c>
      <c r="O23">
        <v>13669</v>
      </c>
    </row>
    <row r="24" spans="1:15" ht="16.5" customHeight="1">
      <c r="A24" s="3"/>
      <c r="B24" s="153" t="s">
        <v>185</v>
      </c>
      <c r="C24" s="141">
        <v>22783</v>
      </c>
      <c r="D24" s="142">
        <v>7840</v>
      </c>
      <c r="E24" s="142">
        <v>1338</v>
      </c>
      <c r="F24" s="142">
        <v>8039</v>
      </c>
      <c r="G24" s="142">
        <v>0</v>
      </c>
      <c r="H24" s="142">
        <v>946</v>
      </c>
      <c r="I24" s="142">
        <v>3978</v>
      </c>
      <c r="J24" s="142">
        <v>890</v>
      </c>
      <c r="K24" s="142">
        <v>32</v>
      </c>
      <c r="L24" s="142">
        <v>4720</v>
      </c>
      <c r="M24" s="142">
        <v>0</v>
      </c>
      <c r="N24" s="154">
        <v>65.2</v>
      </c>
      <c r="O24">
        <v>27324</v>
      </c>
    </row>
    <row r="25" spans="1:14" ht="6" customHeight="1" thickBot="1">
      <c r="A25" s="8"/>
      <c r="B25" s="8"/>
      <c r="C25" s="9"/>
      <c r="D25" s="8"/>
      <c r="E25" s="7"/>
      <c r="F25" s="7"/>
      <c r="G25" s="7"/>
      <c r="H25" s="7"/>
      <c r="I25" s="7"/>
      <c r="J25" s="7"/>
      <c r="K25" s="7"/>
      <c r="L25" s="7"/>
      <c r="M25" s="7"/>
      <c r="N25" s="7"/>
    </row>
    <row r="26" spans="1:15" ht="18" customHeight="1">
      <c r="A26" s="14" t="s">
        <v>234</v>
      </c>
      <c r="B26" s="3"/>
      <c r="C26" s="3"/>
      <c r="D26" s="4"/>
      <c r="E26" s="5"/>
      <c r="F26" s="5"/>
      <c r="G26" s="5"/>
      <c r="H26" s="5"/>
      <c r="I26" s="5"/>
      <c r="J26" s="5"/>
      <c r="K26" s="5"/>
      <c r="L26" s="5"/>
      <c r="M26" s="5"/>
      <c r="N26" s="5"/>
      <c r="O26">
        <v>200332</v>
      </c>
    </row>
  </sheetData>
  <mergeCells count="13">
    <mergeCell ref="A8:B8"/>
    <mergeCell ref="A9:B9"/>
    <mergeCell ref="A10:B10"/>
    <mergeCell ref="A11:B11"/>
    <mergeCell ref="I4:K4"/>
    <mergeCell ref="L4:M4"/>
    <mergeCell ref="N4:N5"/>
    <mergeCell ref="A7:B7"/>
    <mergeCell ref="A2:H2"/>
    <mergeCell ref="A4:B5"/>
    <mergeCell ref="C4:C5"/>
    <mergeCell ref="D4:E4"/>
    <mergeCell ref="F4:H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27"/>
  <sheetViews>
    <sheetView workbookViewId="0" topLeftCell="A1">
      <selection activeCell="A1" sqref="A1"/>
    </sheetView>
  </sheetViews>
  <sheetFormatPr defaultColWidth="9.00390625" defaultRowHeight="13.5"/>
  <cols>
    <col min="1" max="2" width="8.625" style="1" customWidth="1"/>
    <col min="3" max="3" width="16.125" style="1" customWidth="1"/>
    <col min="4" max="7" width="14.125" style="2" customWidth="1"/>
    <col min="8" max="11" width="17.625" style="2" customWidth="1"/>
    <col min="12" max="12" width="19.625" style="2" customWidth="1"/>
    <col min="13" max="13" width="15.00390625" style="2" customWidth="1"/>
    <col min="14" max="14" width="11.75390625" style="2" hidden="1" customWidth="1"/>
    <col min="15" max="15" width="7.625" style="0" customWidth="1"/>
  </cols>
  <sheetData>
    <row r="1" spans="1:14" ht="30" customHeight="1">
      <c r="A1" s="25"/>
      <c r="B1" s="3"/>
      <c r="C1" s="3"/>
      <c r="D1" s="4"/>
      <c r="E1" s="4"/>
      <c r="F1" s="4"/>
      <c r="G1" s="4"/>
      <c r="H1" s="4"/>
      <c r="I1" s="4"/>
      <c r="J1" s="4"/>
      <c r="K1" s="4"/>
      <c r="L1" s="4"/>
      <c r="M1" s="4"/>
      <c r="N1" s="29"/>
    </row>
    <row r="2" spans="1:14" ht="21" customHeight="1">
      <c r="A2" s="258" t="s">
        <v>235</v>
      </c>
      <c r="B2" s="258"/>
      <c r="C2" s="258"/>
      <c r="D2" s="258"/>
      <c r="E2" s="258"/>
      <c r="F2" s="258"/>
      <c r="G2" s="258"/>
      <c r="H2" s="26"/>
      <c r="I2" s="5"/>
      <c r="J2" s="5"/>
      <c r="K2" s="5"/>
      <c r="L2" s="5"/>
      <c r="M2" s="5"/>
      <c r="N2" s="5"/>
    </row>
    <row r="3" spans="1:14" ht="16.5" customHeight="1" thickBot="1">
      <c r="A3" s="3"/>
      <c r="B3" s="3"/>
      <c r="C3" s="3"/>
      <c r="D3" s="4"/>
      <c r="E3" s="5"/>
      <c r="F3" s="5"/>
      <c r="G3" s="5"/>
      <c r="H3" s="5"/>
      <c r="I3" s="5"/>
      <c r="J3" s="5"/>
      <c r="K3" s="5"/>
      <c r="L3" s="50" t="s">
        <v>196</v>
      </c>
      <c r="M3" s="5"/>
      <c r="N3" s="50"/>
    </row>
    <row r="4" spans="1:14" ht="18" customHeight="1">
      <c r="A4" s="238" t="s">
        <v>220</v>
      </c>
      <c r="B4" s="308"/>
      <c r="C4" s="295" t="s">
        <v>221</v>
      </c>
      <c r="D4" s="277" t="s">
        <v>222</v>
      </c>
      <c r="E4" s="199"/>
      <c r="F4" s="168" t="s">
        <v>223</v>
      </c>
      <c r="G4" s="168"/>
      <c r="H4" s="277"/>
      <c r="I4" s="168" t="s">
        <v>224</v>
      </c>
      <c r="J4" s="168"/>
      <c r="K4" s="168"/>
      <c r="L4" s="311" t="s">
        <v>226</v>
      </c>
      <c r="M4"/>
      <c r="N4"/>
    </row>
    <row r="5" spans="1:14" ht="24" customHeight="1">
      <c r="A5" s="309"/>
      <c r="B5" s="310"/>
      <c r="C5" s="296"/>
      <c r="D5" s="140" t="s">
        <v>199</v>
      </c>
      <c r="E5" s="73" t="s">
        <v>227</v>
      </c>
      <c r="F5" s="73" t="s">
        <v>199</v>
      </c>
      <c r="G5" s="51" t="s">
        <v>228</v>
      </c>
      <c r="H5" s="155" t="s">
        <v>227</v>
      </c>
      <c r="I5" s="156" t="s">
        <v>236</v>
      </c>
      <c r="J5" s="156" t="s">
        <v>237</v>
      </c>
      <c r="K5" s="156" t="s">
        <v>238</v>
      </c>
      <c r="L5" s="312"/>
      <c r="M5"/>
      <c r="N5"/>
    </row>
    <row r="6" spans="1:14" ht="6" customHeight="1">
      <c r="A6" s="3"/>
      <c r="B6" s="3"/>
      <c r="C6" s="149"/>
      <c r="D6" s="5"/>
      <c r="E6" s="5"/>
      <c r="F6" s="5"/>
      <c r="G6" s="5"/>
      <c r="H6" s="5"/>
      <c r="I6" s="5"/>
      <c r="J6" s="5"/>
      <c r="K6" s="5"/>
      <c r="M6"/>
      <c r="N6"/>
    </row>
    <row r="7" spans="1:14" ht="16.5" customHeight="1">
      <c r="A7" s="116" t="s">
        <v>93</v>
      </c>
      <c r="B7" s="117"/>
      <c r="C7" s="141">
        <v>204168</v>
      </c>
      <c r="D7" s="142">
        <v>103286</v>
      </c>
      <c r="E7" s="142">
        <v>24056</v>
      </c>
      <c r="F7" s="142">
        <v>44462</v>
      </c>
      <c r="G7" s="142">
        <v>345</v>
      </c>
      <c r="H7" s="142">
        <v>20220</v>
      </c>
      <c r="I7" s="142">
        <v>7764</v>
      </c>
      <c r="J7" s="142">
        <v>3583</v>
      </c>
      <c r="K7" s="142">
        <v>452</v>
      </c>
      <c r="L7" s="150">
        <v>100</v>
      </c>
      <c r="M7"/>
      <c r="N7"/>
    </row>
    <row r="8" spans="1:14" ht="16.5" customHeight="1">
      <c r="A8" s="116" t="s">
        <v>94</v>
      </c>
      <c r="B8" s="117"/>
      <c r="C8" s="141">
        <v>203944</v>
      </c>
      <c r="D8" s="142">
        <v>97873</v>
      </c>
      <c r="E8" s="142">
        <v>24783</v>
      </c>
      <c r="F8" s="142">
        <v>50886</v>
      </c>
      <c r="G8" s="142">
        <v>280</v>
      </c>
      <c r="H8" s="142">
        <v>17523</v>
      </c>
      <c r="I8" s="142">
        <v>8472</v>
      </c>
      <c r="J8" s="142">
        <v>3632</v>
      </c>
      <c r="K8" s="142">
        <v>495</v>
      </c>
      <c r="L8" s="150">
        <v>99.9</v>
      </c>
      <c r="M8"/>
      <c r="N8"/>
    </row>
    <row r="9" spans="1:12" s="42" customFormat="1" ht="16.5" customHeight="1">
      <c r="A9" s="116" t="s">
        <v>67</v>
      </c>
      <c r="B9" s="117"/>
      <c r="C9" s="141">
        <v>198377</v>
      </c>
      <c r="D9" s="142">
        <v>92817</v>
      </c>
      <c r="E9" s="142">
        <v>23683</v>
      </c>
      <c r="F9" s="142">
        <v>51325</v>
      </c>
      <c r="G9" s="142">
        <v>352</v>
      </c>
      <c r="H9" s="142">
        <v>18286</v>
      </c>
      <c r="I9" s="142">
        <v>7703</v>
      </c>
      <c r="J9" s="142">
        <v>3741</v>
      </c>
      <c r="K9" s="142">
        <v>470</v>
      </c>
      <c r="L9" s="150">
        <v>97.2</v>
      </c>
    </row>
    <row r="10" spans="1:12" s="42" customFormat="1" ht="16.5" customHeight="1">
      <c r="A10" s="116" t="s">
        <v>95</v>
      </c>
      <c r="B10" s="117"/>
      <c r="C10" s="141">
        <v>189744</v>
      </c>
      <c r="D10" s="142">
        <v>86514</v>
      </c>
      <c r="E10" s="142">
        <v>23288</v>
      </c>
      <c r="F10" s="142">
        <v>50570</v>
      </c>
      <c r="G10" s="142">
        <v>344</v>
      </c>
      <c r="H10" s="142">
        <v>18238</v>
      </c>
      <c r="I10" s="142">
        <v>7054</v>
      </c>
      <c r="J10" s="142">
        <v>3293</v>
      </c>
      <c r="K10" s="142">
        <v>443</v>
      </c>
      <c r="L10" s="150">
        <v>92.9</v>
      </c>
    </row>
    <row r="11" spans="1:12" s="45" customFormat="1" ht="16.5" customHeight="1">
      <c r="A11" s="244" t="s">
        <v>97</v>
      </c>
      <c r="B11" s="121"/>
      <c r="C11" s="143">
        <v>154977</v>
      </c>
      <c r="D11" s="144">
        <v>71255</v>
      </c>
      <c r="E11" s="144">
        <v>19644</v>
      </c>
      <c r="F11" s="144">
        <v>38516</v>
      </c>
      <c r="G11" s="144">
        <v>377</v>
      </c>
      <c r="H11" s="144">
        <v>15509</v>
      </c>
      <c r="I11" s="144">
        <v>6208</v>
      </c>
      <c r="J11" s="144">
        <v>3060</v>
      </c>
      <c r="K11" s="144">
        <v>408</v>
      </c>
      <c r="L11" s="152">
        <v>75.9</v>
      </c>
    </row>
    <row r="12" spans="1:14" ht="6" customHeight="1">
      <c r="A12" s="153"/>
      <c r="B12" s="153"/>
      <c r="C12" s="141"/>
      <c r="D12" s="142"/>
      <c r="E12" s="142"/>
      <c r="F12" s="142"/>
      <c r="G12" s="142"/>
      <c r="H12" s="142"/>
      <c r="I12" s="142"/>
      <c r="J12" s="142"/>
      <c r="K12" s="142"/>
      <c r="L12" s="142"/>
      <c r="M12"/>
      <c r="N12"/>
    </row>
    <row r="13" spans="1:14" ht="16.5" customHeight="1">
      <c r="A13" s="50" t="s">
        <v>97</v>
      </c>
      <c r="B13" s="153" t="s">
        <v>173</v>
      </c>
      <c r="C13" s="141">
        <v>15807</v>
      </c>
      <c r="D13" s="142">
        <v>7709</v>
      </c>
      <c r="E13" s="142">
        <v>2203</v>
      </c>
      <c r="F13" s="142">
        <v>3544</v>
      </c>
      <c r="G13" s="142">
        <v>203</v>
      </c>
      <c r="H13" s="142">
        <v>1187</v>
      </c>
      <c r="I13" s="142">
        <v>614</v>
      </c>
      <c r="J13" s="142">
        <v>316</v>
      </c>
      <c r="K13" s="142">
        <v>31</v>
      </c>
      <c r="L13" s="150">
        <v>88.9</v>
      </c>
      <c r="M13"/>
      <c r="N13">
        <v>17046</v>
      </c>
    </row>
    <row r="14" spans="1:14" ht="16.5" customHeight="1">
      <c r="A14" s="50"/>
      <c r="B14" s="153" t="s">
        <v>174</v>
      </c>
      <c r="C14" s="141">
        <v>26843</v>
      </c>
      <c r="D14" s="142">
        <v>13293</v>
      </c>
      <c r="E14" s="142">
        <v>3832</v>
      </c>
      <c r="F14" s="142">
        <v>5950</v>
      </c>
      <c r="G14" s="157">
        <v>0</v>
      </c>
      <c r="H14" s="142">
        <v>2034</v>
      </c>
      <c r="I14" s="142">
        <v>1133</v>
      </c>
      <c r="J14" s="142">
        <v>551</v>
      </c>
      <c r="K14" s="142">
        <v>50</v>
      </c>
      <c r="L14" s="150">
        <v>98.7</v>
      </c>
      <c r="M14"/>
      <c r="N14">
        <v>18765</v>
      </c>
    </row>
    <row r="15" spans="1:14" ht="16.5" customHeight="1">
      <c r="A15" s="50"/>
      <c r="B15" s="153" t="s">
        <v>175</v>
      </c>
      <c r="C15" s="141">
        <v>10299</v>
      </c>
      <c r="D15" s="142">
        <v>2724</v>
      </c>
      <c r="E15" s="142">
        <v>566</v>
      </c>
      <c r="F15" s="142">
        <v>5428</v>
      </c>
      <c r="G15" s="142">
        <v>9</v>
      </c>
      <c r="H15" s="142">
        <v>1132</v>
      </c>
      <c r="I15" s="142">
        <v>290</v>
      </c>
      <c r="J15" s="142">
        <v>142</v>
      </c>
      <c r="K15" s="142">
        <v>8</v>
      </c>
      <c r="L15" s="150">
        <v>89</v>
      </c>
      <c r="M15"/>
      <c r="N15">
        <v>9394</v>
      </c>
    </row>
    <row r="16" spans="1:14" ht="16.5" customHeight="1">
      <c r="A16" s="50"/>
      <c r="B16" s="153" t="s">
        <v>176</v>
      </c>
      <c r="C16" s="141">
        <v>7603</v>
      </c>
      <c r="D16" s="142">
        <v>3831</v>
      </c>
      <c r="E16" s="142">
        <v>823</v>
      </c>
      <c r="F16" s="142">
        <v>2073</v>
      </c>
      <c r="G16" s="142">
        <v>0</v>
      </c>
      <c r="H16" s="142">
        <v>428</v>
      </c>
      <c r="I16" s="142">
        <v>276</v>
      </c>
      <c r="J16" s="142">
        <v>161</v>
      </c>
      <c r="K16" s="142">
        <v>11</v>
      </c>
      <c r="L16" s="150">
        <v>78</v>
      </c>
      <c r="M16"/>
      <c r="N16">
        <v>7523</v>
      </c>
    </row>
    <row r="17" spans="1:14" ht="16.5" customHeight="1">
      <c r="A17" s="50"/>
      <c r="B17" s="153" t="s">
        <v>177</v>
      </c>
      <c r="C17" s="141">
        <v>17331</v>
      </c>
      <c r="D17" s="142">
        <v>7987</v>
      </c>
      <c r="E17" s="142">
        <v>2695</v>
      </c>
      <c r="F17" s="142">
        <v>3913</v>
      </c>
      <c r="G17" s="142">
        <v>40</v>
      </c>
      <c r="H17" s="142">
        <v>1895</v>
      </c>
      <c r="I17" s="142">
        <v>482</v>
      </c>
      <c r="J17" s="142">
        <v>267</v>
      </c>
      <c r="K17" s="142">
        <v>52</v>
      </c>
      <c r="L17" s="150">
        <v>76.7</v>
      </c>
      <c r="M17"/>
      <c r="N17">
        <v>17167</v>
      </c>
    </row>
    <row r="18" spans="1:14" ht="16.5" customHeight="1">
      <c r="A18" s="50"/>
      <c r="B18" s="153" t="s">
        <v>178</v>
      </c>
      <c r="C18" s="141">
        <v>12334</v>
      </c>
      <c r="D18" s="142">
        <v>5728</v>
      </c>
      <c r="E18" s="142">
        <v>1319</v>
      </c>
      <c r="F18" s="142">
        <v>3519</v>
      </c>
      <c r="G18" s="157">
        <v>0</v>
      </c>
      <c r="H18" s="142">
        <v>1239</v>
      </c>
      <c r="I18" s="142">
        <v>260</v>
      </c>
      <c r="J18" s="142">
        <v>238</v>
      </c>
      <c r="K18" s="142">
        <v>31</v>
      </c>
      <c r="L18" s="150">
        <v>68.6</v>
      </c>
      <c r="M18"/>
      <c r="N18">
        <v>13902</v>
      </c>
    </row>
    <row r="19" spans="1:14" ht="16.5" customHeight="1">
      <c r="A19" s="50"/>
      <c r="B19" s="153" t="s">
        <v>179</v>
      </c>
      <c r="C19" s="141">
        <v>16182</v>
      </c>
      <c r="D19" s="142">
        <v>6600</v>
      </c>
      <c r="E19" s="142">
        <v>1697</v>
      </c>
      <c r="F19" s="142">
        <v>3755</v>
      </c>
      <c r="G19" s="157">
        <v>0</v>
      </c>
      <c r="H19" s="142">
        <v>2964</v>
      </c>
      <c r="I19" s="142">
        <v>795</v>
      </c>
      <c r="J19" s="142">
        <v>323</v>
      </c>
      <c r="K19" s="142">
        <v>48</v>
      </c>
      <c r="L19" s="150">
        <v>62.7</v>
      </c>
      <c r="M19"/>
      <c r="N19">
        <v>21233</v>
      </c>
    </row>
    <row r="20" spans="1:14" ht="16.5" customHeight="1">
      <c r="A20" s="50"/>
      <c r="B20" s="153" t="s">
        <v>180</v>
      </c>
      <c r="C20" s="141">
        <v>12719</v>
      </c>
      <c r="D20" s="142">
        <v>5323</v>
      </c>
      <c r="E20" s="142">
        <v>1555</v>
      </c>
      <c r="F20" s="142">
        <v>2608</v>
      </c>
      <c r="G20" s="142">
        <v>93</v>
      </c>
      <c r="H20" s="142">
        <v>1845</v>
      </c>
      <c r="I20" s="142">
        <v>907</v>
      </c>
      <c r="J20" s="142">
        <v>327</v>
      </c>
      <c r="K20" s="142">
        <v>61</v>
      </c>
      <c r="L20" s="150">
        <v>82.9</v>
      </c>
      <c r="M20"/>
      <c r="N20">
        <v>17633</v>
      </c>
    </row>
    <row r="21" spans="1:14" ht="16.5" customHeight="1">
      <c r="A21" s="50"/>
      <c r="B21" s="153" t="s">
        <v>181</v>
      </c>
      <c r="C21" s="141">
        <v>2872</v>
      </c>
      <c r="D21" s="142">
        <v>1296</v>
      </c>
      <c r="E21" s="142">
        <v>370</v>
      </c>
      <c r="F21" s="142">
        <v>754</v>
      </c>
      <c r="G21" s="142">
        <v>32</v>
      </c>
      <c r="H21" s="142">
        <v>18</v>
      </c>
      <c r="I21" s="142">
        <v>142</v>
      </c>
      <c r="J21" s="142">
        <v>69</v>
      </c>
      <c r="K21" s="142">
        <v>27</v>
      </c>
      <c r="L21" s="150">
        <v>70.6</v>
      </c>
      <c r="M21"/>
      <c r="N21">
        <v>3727</v>
      </c>
    </row>
    <row r="22" spans="1:14" ht="16.5" customHeight="1">
      <c r="A22" s="50" t="s">
        <v>182</v>
      </c>
      <c r="B22" s="153" t="s">
        <v>183</v>
      </c>
      <c r="C22" s="141">
        <v>7921</v>
      </c>
      <c r="D22" s="142">
        <v>4618</v>
      </c>
      <c r="E22" s="142">
        <v>1146</v>
      </c>
      <c r="F22" s="142">
        <v>1365</v>
      </c>
      <c r="G22" s="157">
        <v>0</v>
      </c>
      <c r="H22" s="142">
        <v>362</v>
      </c>
      <c r="I22" s="142">
        <v>257</v>
      </c>
      <c r="J22" s="142">
        <v>149</v>
      </c>
      <c r="K22" s="142">
        <v>24</v>
      </c>
      <c r="L22" s="150">
        <v>67.2</v>
      </c>
      <c r="M22"/>
      <c r="N22">
        <v>7336</v>
      </c>
    </row>
    <row r="23" spans="1:14" ht="16.5" customHeight="1">
      <c r="A23" s="153"/>
      <c r="B23" s="153" t="s">
        <v>184</v>
      </c>
      <c r="C23" s="141">
        <v>7570</v>
      </c>
      <c r="D23" s="142">
        <v>4026</v>
      </c>
      <c r="E23" s="142">
        <v>707</v>
      </c>
      <c r="F23" s="142">
        <v>1988</v>
      </c>
      <c r="G23" s="142">
        <v>0</v>
      </c>
      <c r="H23" s="142">
        <v>401</v>
      </c>
      <c r="I23" s="142">
        <v>286</v>
      </c>
      <c r="J23" s="142">
        <v>144</v>
      </c>
      <c r="K23" s="142">
        <v>18</v>
      </c>
      <c r="L23" s="150">
        <v>53.9</v>
      </c>
      <c r="M23"/>
      <c r="N23">
        <v>9643</v>
      </c>
    </row>
    <row r="24" spans="1:14" ht="16.5" customHeight="1">
      <c r="A24" s="3"/>
      <c r="B24" s="153" t="s">
        <v>185</v>
      </c>
      <c r="C24" s="141">
        <v>17496</v>
      </c>
      <c r="D24" s="142">
        <v>8120</v>
      </c>
      <c r="E24" s="142">
        <v>2731</v>
      </c>
      <c r="F24" s="142">
        <v>3619</v>
      </c>
      <c r="G24" s="157">
        <v>0</v>
      </c>
      <c r="H24" s="142">
        <v>1840</v>
      </c>
      <c r="I24" s="142">
        <v>766</v>
      </c>
      <c r="J24" s="142">
        <v>373</v>
      </c>
      <c r="K24" s="142">
        <v>47</v>
      </c>
      <c r="L24" s="150">
        <v>66.7</v>
      </c>
      <c r="M24"/>
      <c r="N24">
        <v>20115</v>
      </c>
    </row>
    <row r="25" spans="1:14" ht="6" customHeight="1" thickBot="1">
      <c r="A25" s="8"/>
      <c r="B25" s="8"/>
      <c r="C25" s="9"/>
      <c r="D25" s="8"/>
      <c r="E25" s="7"/>
      <c r="F25" s="7"/>
      <c r="G25" s="7"/>
      <c r="H25" s="7"/>
      <c r="I25" s="7"/>
      <c r="J25" s="7"/>
      <c r="K25" s="7"/>
      <c r="L25" s="7"/>
      <c r="M25"/>
      <c r="N25"/>
    </row>
    <row r="26" spans="1:14" ht="18" customHeight="1">
      <c r="A26" s="14" t="s">
        <v>239</v>
      </c>
      <c r="B26" s="3"/>
      <c r="C26" s="3"/>
      <c r="D26" s="3"/>
      <c r="E26" s="4"/>
      <c r="F26" s="4"/>
      <c r="G26" s="4"/>
      <c r="H26" s="4"/>
      <c r="I26" s="4"/>
      <c r="J26" s="4"/>
      <c r="K26" s="4"/>
      <c r="L26" s="4"/>
      <c r="M26" s="4"/>
      <c r="N26" s="158">
        <v>163484</v>
      </c>
    </row>
    <row r="27" spans="1:14" ht="15" customHeight="1">
      <c r="A27" s="153"/>
      <c r="B27" s="3"/>
      <c r="C27" s="3"/>
      <c r="D27" s="4"/>
      <c r="E27" s="148"/>
      <c r="F27" s="148"/>
      <c r="G27" s="148"/>
      <c r="H27" s="148"/>
      <c r="I27" s="148"/>
      <c r="J27" s="148"/>
      <c r="K27" s="148"/>
      <c r="L27" s="148"/>
      <c r="M27" s="148"/>
      <c r="N27" s="148"/>
    </row>
  </sheetData>
  <mergeCells count="12">
    <mergeCell ref="A9:B9"/>
    <mergeCell ref="A10:B10"/>
    <mergeCell ref="A11:B11"/>
    <mergeCell ref="I4:K4"/>
    <mergeCell ref="L4:L5"/>
    <mergeCell ref="A7:B7"/>
    <mergeCell ref="A8:B8"/>
    <mergeCell ref="A2:G2"/>
    <mergeCell ref="A4:B5"/>
    <mergeCell ref="C4:C5"/>
    <mergeCell ref="D4:E4"/>
    <mergeCell ref="F4:H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2011-02-03T01:21:19Z</cp:lastPrinted>
  <dcterms:created xsi:type="dcterms:W3CDTF">2001-02-09T06:42:36Z</dcterms:created>
  <dcterms:modified xsi:type="dcterms:W3CDTF">2012-03-27T09:52:27Z</dcterms:modified>
  <cp:category/>
  <cp:version/>
  <cp:contentType/>
  <cp:contentStatus/>
</cp:coreProperties>
</file>